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85" tabRatio="576" activeTab="0"/>
  </bookViews>
  <sheets>
    <sheet name="Calculation" sheetId="1" r:id="rId1"/>
    <sheet name="Designation" sheetId="2" r:id="rId2"/>
  </sheets>
  <definedNames>
    <definedName name="_xlfn.IFERROR" hidden="1">#NAME?</definedName>
    <definedName name="GMONEY">#REF!</definedName>
    <definedName name="MONEY">#REF!</definedName>
  </definedNames>
  <calcPr fullCalcOnLoad="1"/>
</workbook>
</file>

<file path=xl/sharedStrings.xml><?xml version="1.0" encoding="utf-8"?>
<sst xmlns="http://schemas.openxmlformats.org/spreadsheetml/2006/main" count="1003" uniqueCount="596">
  <si>
    <t>District</t>
  </si>
  <si>
    <t>Amount (Under) Over Limit</t>
  </si>
  <si>
    <t>Revenue Generated</t>
  </si>
  <si>
    <t>Difference Between Amt. Approved/ Generated by Mill (Under)/Over</t>
  </si>
  <si>
    <t>Override Mill</t>
  </si>
  <si>
    <t>WESTMINSTER 50</t>
  </si>
  <si>
    <t>MINERAL</t>
  </si>
  <si>
    <t>NOTES:</t>
  </si>
  <si>
    <t>TOTALS</t>
  </si>
  <si>
    <t>County</t>
  </si>
  <si>
    <t>ADAMS</t>
  </si>
  <si>
    <t>ARAPAHOE</t>
  </si>
  <si>
    <t>BACA</t>
  </si>
  <si>
    <t>BENT</t>
  </si>
  <si>
    <t>BOULDER</t>
  </si>
  <si>
    <t>CHAFFEE</t>
  </si>
  <si>
    <t>CHEYENNE</t>
  </si>
  <si>
    <t>CLEAR CREEK</t>
  </si>
  <si>
    <t>CONEJOS</t>
  </si>
  <si>
    <t>DENVER</t>
  </si>
  <si>
    <t>DOUGLAS</t>
  </si>
  <si>
    <t>EAGLE</t>
  </si>
  <si>
    <t>EL PASO</t>
  </si>
  <si>
    <t>GARFIELD</t>
  </si>
  <si>
    <t>GRAND</t>
  </si>
  <si>
    <t>JEFFERSON</t>
  </si>
  <si>
    <t>KIOWA</t>
  </si>
  <si>
    <t>KIT CARSON</t>
  </si>
  <si>
    <t>LAKE</t>
  </si>
  <si>
    <t>LA PLATA</t>
  </si>
  <si>
    <t>LARIMER</t>
  </si>
  <si>
    <t>LAS ANIMAS</t>
  </si>
  <si>
    <t>LOGAN</t>
  </si>
  <si>
    <t>MESA</t>
  </si>
  <si>
    <t>MOFFAT</t>
  </si>
  <si>
    <t>MORGAN</t>
  </si>
  <si>
    <t>OTERO</t>
  </si>
  <si>
    <t>PARK</t>
  </si>
  <si>
    <t>PITKIN</t>
  </si>
  <si>
    <t>RIO BLANCO</t>
  </si>
  <si>
    <t>ROUTT</t>
  </si>
  <si>
    <t>SAN MIGUEL</t>
  </si>
  <si>
    <t>SEDGWICK</t>
  </si>
  <si>
    <t>SUMMIT</t>
  </si>
  <si>
    <t>WASHINGTON</t>
  </si>
  <si>
    <t>WELD</t>
  </si>
  <si>
    <t>RIO GRANDE</t>
  </si>
  <si>
    <t xml:space="preserve">Total Program Formula Funding </t>
  </si>
  <si>
    <t>GILPIN</t>
  </si>
  <si>
    <t>MONTEZUMA</t>
  </si>
  <si>
    <t>OURAY</t>
  </si>
  <si>
    <t>SAGUACHE</t>
  </si>
  <si>
    <t>TELLER</t>
  </si>
  <si>
    <t>Cost of Living Increase Calculated in FY 2001-02</t>
  </si>
  <si>
    <t xml:space="preserve">calculated as the cost of living increase in FY 2001-02.  </t>
  </si>
  <si>
    <t>Override Percentage of Total Program Utilized</t>
  </si>
  <si>
    <t>Override as Percentage of Total Program</t>
  </si>
  <si>
    <t>FREMONT</t>
  </si>
  <si>
    <t>GUNNISON</t>
  </si>
  <si>
    <t>DOLORES RE-4A</t>
  </si>
  <si>
    <t>MONTROSE</t>
  </si>
  <si>
    <t>PHILLIPS</t>
  </si>
  <si>
    <t>MOFFAT 2</t>
  </si>
  <si>
    <t>YUMA</t>
  </si>
  <si>
    <t>YUMA 1</t>
  </si>
  <si>
    <t>WRAY RD-2</t>
  </si>
  <si>
    <t>LIBERTY J-4</t>
  </si>
  <si>
    <t>Voter Approved &amp; Hold Harmless Override</t>
  </si>
  <si>
    <t>Kit Carson, East Grand, and Rangely - okay to exceed override limit, election held prior to hold harmless amounts being included in the limit per discussion with Deb Godshall, Leg. Council.</t>
  </si>
  <si>
    <t>District Number</t>
  </si>
  <si>
    <t>0010</t>
  </si>
  <si>
    <t>0020</t>
  </si>
  <si>
    <t>0030</t>
  </si>
  <si>
    <t>0040</t>
  </si>
  <si>
    <t>0060</t>
  </si>
  <si>
    <t>0070</t>
  </si>
  <si>
    <t>0120</t>
  </si>
  <si>
    <t>0123</t>
  </si>
  <si>
    <t>0130</t>
  </si>
  <si>
    <t>0140</t>
  </si>
  <si>
    <t>0170</t>
  </si>
  <si>
    <t>0180</t>
  </si>
  <si>
    <t>0270</t>
  </si>
  <si>
    <t>0240</t>
  </si>
  <si>
    <t>0310</t>
  </si>
  <si>
    <t>0470</t>
  </si>
  <si>
    <t>0480</t>
  </si>
  <si>
    <t>0490</t>
  </si>
  <si>
    <t>0500</t>
  </si>
  <si>
    <t>0510</t>
  </si>
  <si>
    <t>0520</t>
  </si>
  <si>
    <t>0540</t>
  </si>
  <si>
    <t>0550</t>
  </si>
  <si>
    <t>0880</t>
  </si>
  <si>
    <t>0900</t>
  </si>
  <si>
    <t>0910</t>
  </si>
  <si>
    <t>0980</t>
  </si>
  <si>
    <t>0990</t>
  </si>
  <si>
    <t>1000</t>
  </si>
  <si>
    <t>1010</t>
  </si>
  <si>
    <t>1020</t>
  </si>
  <si>
    <t>1030</t>
  </si>
  <si>
    <t>1040</t>
  </si>
  <si>
    <t>1080</t>
  </si>
  <si>
    <t>1110</t>
  </si>
  <si>
    <t>1130</t>
  </si>
  <si>
    <t>1150</t>
  </si>
  <si>
    <t>1180</t>
  </si>
  <si>
    <t>1195</t>
  </si>
  <si>
    <t>1220</t>
  </si>
  <si>
    <t>1330</t>
  </si>
  <si>
    <t>1340</t>
  </si>
  <si>
    <t>1350</t>
  </si>
  <si>
    <t>1360</t>
  </si>
  <si>
    <t>1420</t>
  </si>
  <si>
    <t>1440</t>
  </si>
  <si>
    <t>1460</t>
  </si>
  <si>
    <t>1510</t>
  </si>
  <si>
    <t>1520</t>
  </si>
  <si>
    <t>1530</t>
  </si>
  <si>
    <t>1540</t>
  </si>
  <si>
    <t>1550</t>
  </si>
  <si>
    <t>1560</t>
  </si>
  <si>
    <t>1570</t>
  </si>
  <si>
    <t>1590</t>
  </si>
  <si>
    <t>1620</t>
  </si>
  <si>
    <t>1750</t>
  </si>
  <si>
    <t>1760</t>
  </si>
  <si>
    <t>1828</t>
  </si>
  <si>
    <t>1850</t>
  </si>
  <si>
    <t>1870</t>
  </si>
  <si>
    <t>1980</t>
  </si>
  <si>
    <t>2000</t>
  </si>
  <si>
    <t>2010</t>
  </si>
  <si>
    <t>2020</t>
  </si>
  <si>
    <t>2055</t>
  </si>
  <si>
    <t>2070</t>
  </si>
  <si>
    <t>2190</t>
  </si>
  <si>
    <t>2395</t>
  </si>
  <si>
    <t>2405</t>
  </si>
  <si>
    <t>2505</t>
  </si>
  <si>
    <t>2570</t>
  </si>
  <si>
    <t>2580</t>
  </si>
  <si>
    <t>2590</t>
  </si>
  <si>
    <t>2600</t>
  </si>
  <si>
    <t>2610</t>
  </si>
  <si>
    <t>2620</t>
  </si>
  <si>
    <t>2640</t>
  </si>
  <si>
    <t>2710</t>
  </si>
  <si>
    <t>2720</t>
  </si>
  <si>
    <t>2740</t>
  </si>
  <si>
    <t>2750</t>
  </si>
  <si>
    <t>2760</t>
  </si>
  <si>
    <t>2770</t>
  </si>
  <si>
    <t>2780</t>
  </si>
  <si>
    <t>2800</t>
  </si>
  <si>
    <t>2830</t>
  </si>
  <si>
    <t>2840</t>
  </si>
  <si>
    <t>2865</t>
  </si>
  <si>
    <t>3000</t>
  </si>
  <si>
    <t>3010</t>
  </si>
  <si>
    <t>3020</t>
  </si>
  <si>
    <t>3040</t>
  </si>
  <si>
    <t>3070</t>
  </si>
  <si>
    <t>3080</t>
  </si>
  <si>
    <t>3085</t>
  </si>
  <si>
    <t>3090</t>
  </si>
  <si>
    <t>3100</t>
  </si>
  <si>
    <t>3110</t>
  </si>
  <si>
    <t>3130</t>
  </si>
  <si>
    <t>3140</t>
  </si>
  <si>
    <t>3145</t>
  </si>
  <si>
    <t>3147</t>
  </si>
  <si>
    <t>3148</t>
  </si>
  <si>
    <t>3200</t>
  </si>
  <si>
    <t>3210</t>
  </si>
  <si>
    <t>3230</t>
  </si>
  <si>
    <t>Notes</t>
  </si>
  <si>
    <t>COSTILLA</t>
  </si>
  <si>
    <t>1480</t>
  </si>
  <si>
    <t>1990</t>
  </si>
  <si>
    <t>2730</t>
  </si>
  <si>
    <t>The Override Limitation was revised to include</t>
  </si>
  <si>
    <t>0740</t>
  </si>
  <si>
    <t>0230</t>
  </si>
  <si>
    <t>1500</t>
  </si>
  <si>
    <t>0190</t>
  </si>
  <si>
    <t>0890</t>
  </si>
  <si>
    <t>DOLORES</t>
  </si>
  <si>
    <t>1160</t>
  </si>
  <si>
    <t>2820</t>
  </si>
  <si>
    <t>SAN JUAN</t>
  </si>
  <si>
    <t>25% of Total Program Funding (30% for small rural districts) or 200,000 plus the amount</t>
  </si>
  <si>
    <t xml:space="preserve">Percent with 25% or 30% plus Allowable COLA </t>
  </si>
  <si>
    <t>25% (30%) of Total Program/$200,000 Allowable Override</t>
  </si>
  <si>
    <t>HUERFANO</t>
  </si>
  <si>
    <t>1390</t>
  </si>
  <si>
    <t>1060</t>
  </si>
  <si>
    <t>PEYTON 23 JT</t>
  </si>
  <si>
    <t>1140</t>
  </si>
  <si>
    <t>CANON CITY RE-1</t>
  </si>
  <si>
    <t>HAXTUN RE-2J</t>
  </si>
  <si>
    <t>2630</t>
  </si>
  <si>
    <t>0050</t>
  </si>
  <si>
    <t>0100</t>
  </si>
  <si>
    <t>0110</t>
  </si>
  <si>
    <t>0220</t>
  </si>
  <si>
    <t>0250</t>
  </si>
  <si>
    <t>0260</t>
  </si>
  <si>
    <t>0290</t>
  </si>
  <si>
    <t>0560</t>
  </si>
  <si>
    <t>0580</t>
  </si>
  <si>
    <t>0640</t>
  </si>
  <si>
    <t>0770</t>
  </si>
  <si>
    <t>0860</t>
  </si>
  <si>
    <t>0870</t>
  </si>
  <si>
    <t>0920</t>
  </si>
  <si>
    <t>0930</t>
  </si>
  <si>
    <t>0940</t>
  </si>
  <si>
    <t>0950</t>
  </si>
  <si>
    <t>0960</t>
  </si>
  <si>
    <t>0970</t>
  </si>
  <si>
    <t>1050</t>
  </si>
  <si>
    <t>1070</t>
  </si>
  <si>
    <t>1120</t>
  </si>
  <si>
    <t>1380</t>
  </si>
  <si>
    <t>1400</t>
  </si>
  <si>
    <t>1410</t>
  </si>
  <si>
    <t>1430</t>
  </si>
  <si>
    <t>1450</t>
  </si>
  <si>
    <t>1490</t>
  </si>
  <si>
    <t>1580</t>
  </si>
  <si>
    <t>1600</t>
  </si>
  <si>
    <t>1780</t>
  </si>
  <si>
    <t>1790</t>
  </si>
  <si>
    <t>1810</t>
  </si>
  <si>
    <t>1860</t>
  </si>
  <si>
    <t>2035</t>
  </si>
  <si>
    <t>2180</t>
  </si>
  <si>
    <t>2515</t>
  </si>
  <si>
    <t>2520</t>
  </si>
  <si>
    <t>2530</t>
  </si>
  <si>
    <t>2535</t>
  </si>
  <si>
    <t>2540</t>
  </si>
  <si>
    <t>2560</t>
  </si>
  <si>
    <t>2650</t>
  </si>
  <si>
    <t>2660</t>
  </si>
  <si>
    <t>2670</t>
  </si>
  <si>
    <t>2680</t>
  </si>
  <si>
    <t>2690</t>
  </si>
  <si>
    <t>2700</t>
  </si>
  <si>
    <t>2790</t>
  </si>
  <si>
    <t>2810</t>
  </si>
  <si>
    <t>2862</t>
  </si>
  <si>
    <t>3030</t>
  </si>
  <si>
    <t>3050</t>
  </si>
  <si>
    <t>3060</t>
  </si>
  <si>
    <t>3120</t>
  </si>
  <si>
    <t>3146</t>
  </si>
  <si>
    <t>3220</t>
  </si>
  <si>
    <t>MAPLETON 1</t>
  </si>
  <si>
    <t>ADAMS 12 FIVE STAR SCHOOLS</t>
  </si>
  <si>
    <t>ADAMS COUNTY 14</t>
  </si>
  <si>
    <t>SCHOOL DISTRICT 27J</t>
  </si>
  <si>
    <t>BENNETT 29J</t>
  </si>
  <si>
    <t>STRASBURG 31J</t>
  </si>
  <si>
    <t>ALAMOSA</t>
  </si>
  <si>
    <t>ALAMOSA RE-11J</t>
  </si>
  <si>
    <t>SANGRE DE CRISTO RE-22J</t>
  </si>
  <si>
    <t>ENGLEWOOD 1</t>
  </si>
  <si>
    <t>SHERIDAN 2</t>
  </si>
  <si>
    <t>CHERRY CREEK 5</t>
  </si>
  <si>
    <t>LITTLETON 6</t>
  </si>
  <si>
    <t>DEER TRAIL 26J</t>
  </si>
  <si>
    <t>ADAMS-ARAPAHOE 28J</t>
  </si>
  <si>
    <t>BYERS 32J</t>
  </si>
  <si>
    <t>ARCHULETA</t>
  </si>
  <si>
    <t>ARCHULETA COUNTY 50 JT</t>
  </si>
  <si>
    <t>WALSH RE-1</t>
  </si>
  <si>
    <t>PRITCHETT RE-3</t>
  </si>
  <si>
    <t>SPRINGFIELD RE-4</t>
  </si>
  <si>
    <t>VILAS RE-5</t>
  </si>
  <si>
    <t>CAMPO RE-6</t>
  </si>
  <si>
    <t>LAS ANIMAS RE-1</t>
  </si>
  <si>
    <t>MC CLAVE RE-2</t>
  </si>
  <si>
    <t>ST VRAIN VALLEY RE 1J</t>
  </si>
  <si>
    <t>BOULDER VALLEY RE 2</t>
  </si>
  <si>
    <t>BUENA VISTA R-31</t>
  </si>
  <si>
    <t>SALIDA R-32</t>
  </si>
  <si>
    <t>KIT CARSON R-1</t>
  </si>
  <si>
    <t>CHEYENNE COUNTY RE-5</t>
  </si>
  <si>
    <t>CLEAR CREEK RE-1</t>
  </si>
  <si>
    <t>NORTH CONEJOS RE-1J</t>
  </si>
  <si>
    <t>SANFORD 6J</t>
  </si>
  <si>
    <t>SOUTH CONEJOS RE-10</t>
  </si>
  <si>
    <t>CENTENNIAL R-1</t>
  </si>
  <si>
    <t>SIERRA GRANDE R-30</t>
  </si>
  <si>
    <t>CROWLEY</t>
  </si>
  <si>
    <t>CROWLEY COUNTY RE-1-J</t>
  </si>
  <si>
    <t>CUSTER</t>
  </si>
  <si>
    <t>CUSTER COUNTY SCHOOL DISTRICT C-1</t>
  </si>
  <si>
    <t>DELTA</t>
  </si>
  <si>
    <t>DELTA COUNTY 50(J)</t>
  </si>
  <si>
    <t>DENVER COUNTY 1</t>
  </si>
  <si>
    <t>DOLORES COUNTY RE NO.2</t>
  </si>
  <si>
    <t>DOUGLAS COUNTY RE 1</t>
  </si>
  <si>
    <t>EAGLE COUNTY RE 50</t>
  </si>
  <si>
    <t>ELBERT</t>
  </si>
  <si>
    <t>ELIZABETH C-1</t>
  </si>
  <si>
    <t>KIOWA C-2</t>
  </si>
  <si>
    <t>BIG SANDY 100J</t>
  </si>
  <si>
    <t>ELBERT 200</t>
  </si>
  <si>
    <t>AGATE 300</t>
  </si>
  <si>
    <t>CALHAN RJ-1</t>
  </si>
  <si>
    <t>HARRISON 2</t>
  </si>
  <si>
    <t>WIDEFIELD 3</t>
  </si>
  <si>
    <t>FOUNTAIN 8</t>
  </si>
  <si>
    <t>COLORADO SPRINGS 11</t>
  </si>
  <si>
    <t>CHEYENNE MOUNTAIN 12</t>
  </si>
  <si>
    <t>MANITOU SPRINGS 14</t>
  </si>
  <si>
    <t>ACADEMY 20</t>
  </si>
  <si>
    <t>ELLICOTT 22</t>
  </si>
  <si>
    <t>HANOVER 28</t>
  </si>
  <si>
    <t>LEWIS-PALMER 38</t>
  </si>
  <si>
    <t>FALCON 49</t>
  </si>
  <si>
    <t>EDISON 54 JT</t>
  </si>
  <si>
    <t>MIAMI/YODER 60 JT</t>
  </si>
  <si>
    <t>FREMONT RE-2</t>
  </si>
  <si>
    <t>COTOPAXI RE-3</t>
  </si>
  <si>
    <t>ROARING FORK RE-1</t>
  </si>
  <si>
    <t>GARFIELD RE-2</t>
  </si>
  <si>
    <t>GARFIELD 16</t>
  </si>
  <si>
    <t>GILPIN COUNTY RE-1</t>
  </si>
  <si>
    <t>WEST GRAND 1-JT</t>
  </si>
  <si>
    <t>EAST GRAND 2</t>
  </si>
  <si>
    <t>GUNNISON WATERSHED RE1J</t>
  </si>
  <si>
    <t>HINSDALE</t>
  </si>
  <si>
    <t>HINSDALE COUNTY RE 1</t>
  </si>
  <si>
    <t>HUERFANO RE-1</t>
  </si>
  <si>
    <t>LA VETA RE-2</t>
  </si>
  <si>
    <t>JACKSON</t>
  </si>
  <si>
    <t xml:space="preserve">NORTH PARK R-1 </t>
  </si>
  <si>
    <t>JEFFERSON COUNTY R-1</t>
  </si>
  <si>
    <t>EADS RE-1</t>
  </si>
  <si>
    <t>PLAINVIEW RE-2</t>
  </si>
  <si>
    <t>ARRIBA-FLAGLER C-20</t>
  </si>
  <si>
    <t>HI-PLAINS R-23</t>
  </si>
  <si>
    <t>STRATTON R-4</t>
  </si>
  <si>
    <t>BETHUNE R-5</t>
  </si>
  <si>
    <t>BURLINGTON RE-6J</t>
  </si>
  <si>
    <t>LAKE COUNTY R-1</t>
  </si>
  <si>
    <t>DURANGO 9-R</t>
  </si>
  <si>
    <t>BAYFIELD 10 JT-R</t>
  </si>
  <si>
    <t>IGNACIO 11 JT</t>
  </si>
  <si>
    <t>POUDRE R-1</t>
  </si>
  <si>
    <t>THOMPSON R2-J</t>
  </si>
  <si>
    <t>ESTES PARK R-3</t>
  </si>
  <si>
    <t>TRINIDAD 1</t>
  </si>
  <si>
    <t>PRIMERO REORGANIZED 2</t>
  </si>
  <si>
    <t>HOEHNE REORGANIZED 3</t>
  </si>
  <si>
    <t>AGUILAR REORGANIZED 6</t>
  </si>
  <si>
    <t>BRANSON REORGANIZED 82</t>
  </si>
  <si>
    <t>KIM REORGANIZED 88</t>
  </si>
  <si>
    <t>LINCOLN</t>
  </si>
  <si>
    <t>GENOA-HUGO C113</t>
  </si>
  <si>
    <t>LIMON RE-4J</t>
  </si>
  <si>
    <t>KARVAL RE-23</t>
  </si>
  <si>
    <t>VALLEY RE-1</t>
  </si>
  <si>
    <t>FRENCHMAN RE-3</t>
  </si>
  <si>
    <t>BUFFALO RE-4J</t>
  </si>
  <si>
    <t>PLATEAU RE-5</t>
  </si>
  <si>
    <t>DE BEQUE 49JT</t>
  </si>
  <si>
    <t>PLATEAU VALLEY 50</t>
  </si>
  <si>
    <t>MESA COUNTY VALLEY 51</t>
  </si>
  <si>
    <t>CREEDE SCHOOL DISTRICT</t>
  </si>
  <si>
    <t>MOFFAT COUNTY RE:NO 1</t>
  </si>
  <si>
    <t>MONTEZUMA-CORTEZ RE-1</t>
  </si>
  <si>
    <t>MANCOS RE-6</t>
  </si>
  <si>
    <t>MONTROSE COUNTY RE-1J</t>
  </si>
  <si>
    <t>WEST END RE-2</t>
  </si>
  <si>
    <t>BRUSH RE-2(J)</t>
  </si>
  <si>
    <t>FORT MORGAN RE-3</t>
  </si>
  <si>
    <t>WELDON VALLEY RE-20(J)</t>
  </si>
  <si>
    <t>WIGGINS RE-50(J)</t>
  </si>
  <si>
    <t>EAST OTERO R-1</t>
  </si>
  <si>
    <t>ROCKY FORD R-2</t>
  </si>
  <si>
    <t>MANZANOLA 3J</t>
  </si>
  <si>
    <t>FOWLER R-4J</t>
  </si>
  <si>
    <t>CHERAW 31</t>
  </si>
  <si>
    <t>SWINK 33</t>
  </si>
  <si>
    <t>OURAY R-1</t>
  </si>
  <si>
    <t>RIDGWAY R-2</t>
  </si>
  <si>
    <t>PLATTE CANYON 1</t>
  </si>
  <si>
    <t>PARK COUNTY RE-2</t>
  </si>
  <si>
    <t>HOLYOKE RE-1J</t>
  </si>
  <si>
    <t>ASPEN 1</t>
  </si>
  <si>
    <t>PROWERS</t>
  </si>
  <si>
    <t>GRANADA RE-1</t>
  </si>
  <si>
    <t>LAMAR RE-2</t>
  </si>
  <si>
    <t>HOLLY RE-3</t>
  </si>
  <si>
    <t>WILEY RE-13 JT</t>
  </si>
  <si>
    <t>PUEBLO</t>
  </si>
  <si>
    <t>PUEBLO CITY 60</t>
  </si>
  <si>
    <t>PUEBLO COUNTY 70</t>
  </si>
  <si>
    <t>MEEKER RE1</t>
  </si>
  <si>
    <t>RANGELY RE-4</t>
  </si>
  <si>
    <t>DEL NORTE C-7</t>
  </si>
  <si>
    <t>MONTE VISTA C-8</t>
  </si>
  <si>
    <t>SARGENT RE-33J</t>
  </si>
  <si>
    <t>HAYDEN RE-1</t>
  </si>
  <si>
    <t>STEAMBOAT SPRINGS RE-2</t>
  </si>
  <si>
    <t>SOUTH ROUTT RE 3</t>
  </si>
  <si>
    <t>MOUNTAIN VALLEY RE 1</t>
  </si>
  <si>
    <t>CENTER 26 JT</t>
  </si>
  <si>
    <t>SILVERTON 1</t>
  </si>
  <si>
    <t>TELLURIDE R-1</t>
  </si>
  <si>
    <t>NORWOOD R-2J</t>
  </si>
  <si>
    <t>JULESBURG RE-1</t>
  </si>
  <si>
    <t>REVERE SCHOOL DISTRICT</t>
  </si>
  <si>
    <t>SUMMIT RE-1</t>
  </si>
  <si>
    <t>CRIPPLE CREEK-VICTOR RE-1</t>
  </si>
  <si>
    <t>WOODLAND PARK RE-2</t>
  </si>
  <si>
    <t>AKRON R-1</t>
  </si>
  <si>
    <t>ARICKAREE R-2</t>
  </si>
  <si>
    <t>OTIS R-3</t>
  </si>
  <si>
    <t>LONE STAR 101</t>
  </si>
  <si>
    <t>WOODLIN R-104</t>
  </si>
  <si>
    <t>WELD COUNTY RE-1</t>
  </si>
  <si>
    <t>EATON RE-2</t>
  </si>
  <si>
    <t>WELD COUNTY SCHOOL DISTRICT RE-3J</t>
  </si>
  <si>
    <t>WINDSOR RE-4</t>
  </si>
  <si>
    <t>JOHNSTOWN-MILLIKEN RE-5J</t>
  </si>
  <si>
    <t>GREELEY 6</t>
  </si>
  <si>
    <t>PLATTE VALLEY RE-7</t>
  </si>
  <si>
    <t>WELD COUNTY S/D RE-8</t>
  </si>
  <si>
    <t>AULT-HIGHLAND RE-9</t>
  </si>
  <si>
    <t>BRIGGSDALE RE-10</t>
  </si>
  <si>
    <t>PRAIRIE RE-11</t>
  </si>
  <si>
    <t>PAWNEE RE-12</t>
  </si>
  <si>
    <t>IDALIA RJ-3</t>
  </si>
  <si>
    <t>Total Maximum Allowable Override (Column E + F)</t>
  </si>
  <si>
    <r>
      <rPr>
        <b/>
        <sz val="11"/>
        <rFont val="Calibri"/>
        <family val="2"/>
      </rPr>
      <t>District Code</t>
    </r>
  </si>
  <si>
    <r>
      <rPr>
        <b/>
        <sz val="11"/>
        <rFont val="Calibri"/>
        <family val="2"/>
      </rPr>
      <t>District Name</t>
    </r>
  </si>
  <si>
    <r>
      <rPr>
        <b/>
        <sz val="11"/>
        <rFont val="Calibri"/>
        <family val="2"/>
      </rPr>
      <t xml:space="preserve">K-12
</t>
    </r>
    <r>
      <rPr>
        <b/>
        <sz val="11"/>
        <rFont val="Calibri"/>
        <family val="2"/>
      </rPr>
      <t>Total</t>
    </r>
  </si>
  <si>
    <r>
      <rPr>
        <b/>
        <sz val="11"/>
        <rFont val="Calibri"/>
        <family val="2"/>
      </rPr>
      <t>RURAL_STATUS</t>
    </r>
  </si>
  <si>
    <r>
      <rPr>
        <sz val="11"/>
        <rFont val="Calibri"/>
        <family val="2"/>
      </rPr>
      <t>Bennett 29J</t>
    </r>
  </si>
  <si>
    <r>
      <rPr>
        <sz val="11"/>
        <rFont val="Calibri"/>
        <family val="2"/>
      </rPr>
      <t>Rural</t>
    </r>
  </si>
  <si>
    <r>
      <rPr>
        <sz val="11"/>
        <rFont val="Calibri"/>
        <family val="2"/>
      </rPr>
      <t>Strasburg 31J</t>
    </r>
  </si>
  <si>
    <r>
      <rPr>
        <sz val="11"/>
        <rFont val="Calibri"/>
        <family val="2"/>
      </rPr>
      <t>Alamosa RE-11J</t>
    </r>
  </si>
  <si>
    <r>
      <rPr>
        <sz val="11"/>
        <rFont val="Calibri"/>
        <family val="2"/>
      </rPr>
      <t>Sangre De Cristo Re-22J</t>
    </r>
  </si>
  <si>
    <r>
      <rPr>
        <sz val="11"/>
        <rFont val="Calibri"/>
        <family val="2"/>
      </rPr>
      <t>Small Rural</t>
    </r>
  </si>
  <si>
    <r>
      <rPr>
        <sz val="11"/>
        <rFont val="Calibri"/>
        <family val="2"/>
      </rPr>
      <t>Deer Trail 26J</t>
    </r>
  </si>
  <si>
    <r>
      <rPr>
        <sz val="11"/>
        <rFont val="Calibri"/>
        <family val="2"/>
      </rPr>
      <t>Byers 32J</t>
    </r>
  </si>
  <si>
    <r>
      <rPr>
        <sz val="11"/>
        <rFont val="Calibri"/>
        <family val="2"/>
      </rPr>
      <t>Archuleta County 50 Jt</t>
    </r>
  </si>
  <si>
    <r>
      <rPr>
        <sz val="11"/>
        <rFont val="Calibri"/>
        <family val="2"/>
      </rPr>
      <t>Walsh RE-1</t>
    </r>
  </si>
  <si>
    <r>
      <rPr>
        <sz val="11"/>
        <rFont val="Calibri"/>
        <family val="2"/>
      </rPr>
      <t>Pritchett RE-3</t>
    </r>
  </si>
  <si>
    <r>
      <rPr>
        <sz val="11"/>
        <rFont val="Calibri"/>
        <family val="2"/>
      </rPr>
      <t>Springfield RE-4</t>
    </r>
  </si>
  <si>
    <r>
      <rPr>
        <sz val="11"/>
        <rFont val="Calibri"/>
        <family val="2"/>
      </rPr>
      <t>Vilas RE-5</t>
    </r>
  </si>
  <si>
    <r>
      <rPr>
        <sz val="11"/>
        <rFont val="Calibri"/>
        <family val="2"/>
      </rPr>
      <t>Campo RE-6</t>
    </r>
  </si>
  <si>
    <r>
      <rPr>
        <sz val="11"/>
        <rFont val="Calibri"/>
        <family val="2"/>
      </rPr>
      <t>Las Animas RE-1</t>
    </r>
  </si>
  <si>
    <r>
      <rPr>
        <sz val="11"/>
        <rFont val="Calibri"/>
        <family val="2"/>
      </rPr>
      <t>McClave Re-2</t>
    </r>
  </si>
  <si>
    <r>
      <rPr>
        <sz val="11"/>
        <rFont val="Calibri"/>
        <family val="2"/>
      </rPr>
      <t>Buena Vista R-31</t>
    </r>
  </si>
  <si>
    <r>
      <rPr>
        <sz val="11"/>
        <rFont val="Calibri"/>
        <family val="2"/>
      </rPr>
      <t>Salida R-32</t>
    </r>
  </si>
  <si>
    <r>
      <rPr>
        <sz val="11"/>
        <rFont val="Calibri"/>
        <family val="2"/>
      </rPr>
      <t>Kit Carson R-1</t>
    </r>
  </si>
  <si>
    <r>
      <rPr>
        <sz val="11"/>
        <rFont val="Calibri"/>
        <family val="2"/>
      </rPr>
      <t>Cheyenne County Re-5</t>
    </r>
  </si>
  <si>
    <r>
      <rPr>
        <sz val="11"/>
        <rFont val="Calibri"/>
        <family val="2"/>
      </rPr>
      <t>Clear Creek RE-1</t>
    </r>
  </si>
  <si>
    <r>
      <rPr>
        <sz val="11"/>
        <rFont val="Calibri"/>
        <family val="2"/>
      </rPr>
      <t>North Conejos RE-1J</t>
    </r>
  </si>
  <si>
    <r>
      <rPr>
        <sz val="11"/>
        <rFont val="Calibri"/>
        <family val="2"/>
      </rPr>
      <t>Sanford 6J</t>
    </r>
  </si>
  <si>
    <r>
      <rPr>
        <sz val="11"/>
        <rFont val="Calibri"/>
        <family val="2"/>
      </rPr>
      <t>South Conejos RE-10</t>
    </r>
  </si>
  <si>
    <r>
      <rPr>
        <sz val="11"/>
        <rFont val="Calibri"/>
        <family val="2"/>
      </rPr>
      <t>Centennial R-1</t>
    </r>
  </si>
  <si>
    <r>
      <rPr>
        <sz val="11"/>
        <rFont val="Calibri"/>
        <family val="2"/>
      </rPr>
      <t>Sierra Grande R-30</t>
    </r>
  </si>
  <si>
    <r>
      <rPr>
        <sz val="11"/>
        <rFont val="Calibri"/>
        <family val="2"/>
      </rPr>
      <t>Crowley County RE-1-J</t>
    </r>
  </si>
  <si>
    <r>
      <rPr>
        <sz val="11"/>
        <rFont val="Calibri"/>
        <family val="2"/>
      </rPr>
      <t>Custer County School District C-1</t>
    </r>
  </si>
  <si>
    <r>
      <rPr>
        <sz val="11"/>
        <rFont val="Calibri"/>
        <family val="2"/>
      </rPr>
      <t>Delta County 50(J)</t>
    </r>
  </si>
  <si>
    <r>
      <rPr>
        <sz val="11"/>
        <rFont val="Calibri"/>
        <family val="2"/>
      </rPr>
      <t>Dolores County RE No.2</t>
    </r>
  </si>
  <si>
    <r>
      <rPr>
        <sz val="11"/>
        <rFont val="Calibri"/>
        <family val="2"/>
      </rPr>
      <t>Eagle County RE 50</t>
    </r>
  </si>
  <si>
    <r>
      <rPr>
        <sz val="11"/>
        <rFont val="Calibri"/>
        <family val="2"/>
      </rPr>
      <t>Elizabeth School District</t>
    </r>
  </si>
  <si>
    <r>
      <rPr>
        <sz val="11"/>
        <rFont val="Calibri"/>
        <family val="2"/>
      </rPr>
      <t>Kiowa C-2</t>
    </r>
  </si>
  <si>
    <r>
      <rPr>
        <sz val="11"/>
        <rFont val="Calibri"/>
        <family val="2"/>
      </rPr>
      <t>Big Sandy 100J</t>
    </r>
  </si>
  <si>
    <r>
      <rPr>
        <sz val="11"/>
        <rFont val="Calibri"/>
        <family val="2"/>
      </rPr>
      <t>Elbert 200</t>
    </r>
  </si>
  <si>
    <r>
      <rPr>
        <sz val="11"/>
        <rFont val="Calibri"/>
        <family val="2"/>
      </rPr>
      <t>Agate 300</t>
    </r>
  </si>
  <si>
    <r>
      <rPr>
        <sz val="11"/>
        <rFont val="Calibri"/>
        <family val="2"/>
      </rPr>
      <t>Calhan RJ-1</t>
    </r>
  </si>
  <si>
    <r>
      <rPr>
        <sz val="11"/>
        <rFont val="Calibri"/>
        <family val="2"/>
      </rPr>
      <t>Ellicott 22</t>
    </r>
  </si>
  <si>
    <r>
      <rPr>
        <sz val="11"/>
        <rFont val="Calibri"/>
        <family val="2"/>
      </rPr>
      <t>Peyton 23 Jt</t>
    </r>
  </si>
  <si>
    <r>
      <rPr>
        <sz val="11"/>
        <rFont val="Calibri"/>
        <family val="2"/>
      </rPr>
      <t>Hanover 28</t>
    </r>
  </si>
  <si>
    <r>
      <rPr>
        <sz val="11"/>
        <rFont val="Calibri"/>
        <family val="2"/>
      </rPr>
      <t>Edison 54 JT</t>
    </r>
  </si>
  <si>
    <r>
      <rPr>
        <sz val="11"/>
        <rFont val="Calibri"/>
        <family val="2"/>
      </rPr>
      <t>Miami/Yoder 60 JT</t>
    </r>
  </si>
  <si>
    <r>
      <rPr>
        <sz val="11"/>
        <rFont val="Calibri"/>
        <family val="2"/>
      </rPr>
      <t>Canon City RE-1</t>
    </r>
  </si>
  <si>
    <r>
      <rPr>
        <sz val="11"/>
        <rFont val="Calibri"/>
        <family val="2"/>
      </rPr>
      <t>Fremont RE-2</t>
    </r>
  </si>
  <si>
    <r>
      <rPr>
        <sz val="11"/>
        <rFont val="Calibri"/>
        <family val="2"/>
      </rPr>
      <t>Cotopaxi RE-3</t>
    </r>
  </si>
  <si>
    <r>
      <rPr>
        <sz val="11"/>
        <rFont val="Calibri"/>
        <family val="2"/>
      </rPr>
      <t>Roaring Fork RE-1</t>
    </r>
  </si>
  <si>
    <r>
      <rPr>
        <sz val="11"/>
        <rFont val="Calibri"/>
        <family val="2"/>
      </rPr>
      <t>Garfield Re-2</t>
    </r>
  </si>
  <si>
    <r>
      <rPr>
        <sz val="11"/>
        <rFont val="Calibri"/>
        <family val="2"/>
      </rPr>
      <t>Garfield 16</t>
    </r>
  </si>
  <si>
    <r>
      <rPr>
        <sz val="11"/>
        <rFont val="Calibri"/>
        <family val="2"/>
      </rPr>
      <t>Gilpin County RE-1</t>
    </r>
  </si>
  <si>
    <r>
      <rPr>
        <sz val="11"/>
        <rFont val="Calibri"/>
        <family val="2"/>
      </rPr>
      <t>West Grand 1-JT</t>
    </r>
  </si>
  <si>
    <r>
      <rPr>
        <sz val="11"/>
        <rFont val="Calibri"/>
        <family val="2"/>
      </rPr>
      <t>East Grand 2</t>
    </r>
  </si>
  <si>
    <r>
      <rPr>
        <sz val="11"/>
        <rFont val="Calibri"/>
        <family val="2"/>
      </rPr>
      <t>Gunnison Watershed RE1J</t>
    </r>
  </si>
  <si>
    <r>
      <rPr>
        <sz val="11"/>
        <rFont val="Calibri"/>
        <family val="2"/>
      </rPr>
      <t>Hinsdale County RE 1</t>
    </r>
  </si>
  <si>
    <r>
      <rPr>
        <sz val="11"/>
        <rFont val="Calibri"/>
        <family val="2"/>
      </rPr>
      <t>Huerfano Re-1</t>
    </r>
  </si>
  <si>
    <r>
      <rPr>
        <sz val="11"/>
        <rFont val="Calibri"/>
        <family val="2"/>
      </rPr>
      <t>La Veta Re-2</t>
    </r>
  </si>
  <si>
    <r>
      <rPr>
        <sz val="11"/>
        <rFont val="Calibri"/>
        <family val="2"/>
      </rPr>
      <t>North Park R-1</t>
    </r>
  </si>
  <si>
    <r>
      <rPr>
        <sz val="11"/>
        <rFont val="Calibri"/>
        <family val="2"/>
      </rPr>
      <t>Eads RE-1</t>
    </r>
  </si>
  <si>
    <r>
      <rPr>
        <sz val="11"/>
        <rFont val="Calibri"/>
        <family val="2"/>
      </rPr>
      <t>Plainview RE-2</t>
    </r>
  </si>
  <si>
    <r>
      <rPr>
        <sz val="11"/>
        <rFont val="Calibri"/>
        <family val="2"/>
      </rPr>
      <t>Arriba-Flagler C-20</t>
    </r>
  </si>
  <si>
    <r>
      <rPr>
        <sz val="11"/>
        <rFont val="Calibri"/>
        <family val="2"/>
      </rPr>
      <t>Hi-Plains R-23</t>
    </r>
  </si>
  <si>
    <r>
      <rPr>
        <sz val="11"/>
        <rFont val="Calibri"/>
        <family val="2"/>
      </rPr>
      <t>Stratton R-4</t>
    </r>
  </si>
  <si>
    <r>
      <rPr>
        <sz val="11"/>
        <rFont val="Calibri"/>
        <family val="2"/>
      </rPr>
      <t>Bethune R-5</t>
    </r>
  </si>
  <si>
    <r>
      <rPr>
        <sz val="11"/>
        <rFont val="Calibri"/>
        <family val="2"/>
      </rPr>
      <t>Burlington RE-6J</t>
    </r>
  </si>
  <si>
    <r>
      <rPr>
        <sz val="11"/>
        <rFont val="Calibri"/>
        <family val="2"/>
      </rPr>
      <t>Lake County R-1</t>
    </r>
  </si>
  <si>
    <r>
      <rPr>
        <sz val="11"/>
        <rFont val="Calibri"/>
        <family val="2"/>
      </rPr>
      <t>Durango 9-R</t>
    </r>
  </si>
  <si>
    <r>
      <rPr>
        <sz val="11"/>
        <rFont val="Calibri"/>
        <family val="2"/>
      </rPr>
      <t>Bayfield 10 Jt-R</t>
    </r>
  </si>
  <si>
    <r>
      <rPr>
        <sz val="11"/>
        <rFont val="Calibri"/>
        <family val="2"/>
      </rPr>
      <t>Ignacio 11 JT</t>
    </r>
  </si>
  <si>
    <r>
      <rPr>
        <sz val="11"/>
        <rFont val="Calibri"/>
        <family val="2"/>
      </rPr>
      <t>Estes Park R-3</t>
    </r>
  </si>
  <si>
    <r>
      <rPr>
        <sz val="11"/>
        <rFont val="Calibri"/>
        <family val="2"/>
      </rPr>
      <t>Trinidad 1</t>
    </r>
  </si>
  <si>
    <r>
      <rPr>
        <sz val="11"/>
        <rFont val="Calibri"/>
        <family val="2"/>
      </rPr>
      <t>Primero Reorganized 2</t>
    </r>
  </si>
  <si>
    <r>
      <rPr>
        <sz val="11"/>
        <rFont val="Calibri"/>
        <family val="2"/>
      </rPr>
      <t>Hoehne Reorganized 3</t>
    </r>
  </si>
  <si>
    <r>
      <rPr>
        <sz val="11"/>
        <rFont val="Calibri"/>
        <family val="2"/>
      </rPr>
      <t>Aguilar Reorganized 6</t>
    </r>
  </si>
  <si>
    <r>
      <rPr>
        <sz val="11"/>
        <rFont val="Calibri"/>
        <family val="2"/>
      </rPr>
      <t>Branson Reorganized 82</t>
    </r>
  </si>
  <si>
    <r>
      <rPr>
        <sz val="11"/>
        <rFont val="Calibri"/>
        <family val="2"/>
      </rPr>
      <t>Kim Reorganized 88</t>
    </r>
  </si>
  <si>
    <r>
      <rPr>
        <sz val="11"/>
        <rFont val="Calibri"/>
        <family val="2"/>
      </rPr>
      <t>Genoa-Hugo C113</t>
    </r>
  </si>
  <si>
    <r>
      <rPr>
        <sz val="11"/>
        <rFont val="Calibri"/>
        <family val="2"/>
      </rPr>
      <t>Limon RE-4J</t>
    </r>
  </si>
  <si>
    <r>
      <rPr>
        <sz val="11"/>
        <rFont val="Calibri"/>
        <family val="2"/>
      </rPr>
      <t>Karval RE-23</t>
    </r>
  </si>
  <si>
    <r>
      <rPr>
        <sz val="11"/>
        <rFont val="Calibri"/>
        <family val="2"/>
      </rPr>
      <t>Valley RE-1</t>
    </r>
  </si>
  <si>
    <r>
      <rPr>
        <sz val="11"/>
        <rFont val="Calibri"/>
        <family val="2"/>
      </rPr>
      <t>Frenchman RE-3</t>
    </r>
  </si>
  <si>
    <r>
      <rPr>
        <sz val="11"/>
        <rFont val="Calibri"/>
        <family val="2"/>
      </rPr>
      <t>Buffalo RE-4J</t>
    </r>
  </si>
  <si>
    <r>
      <rPr>
        <sz val="11"/>
        <rFont val="Calibri"/>
        <family val="2"/>
      </rPr>
      <t>Plateau RE-5</t>
    </r>
  </si>
  <si>
    <r>
      <rPr>
        <sz val="11"/>
        <rFont val="Calibri"/>
        <family val="2"/>
      </rPr>
      <t>De Beque 49JT</t>
    </r>
  </si>
  <si>
    <r>
      <rPr>
        <sz val="11"/>
        <rFont val="Calibri"/>
        <family val="2"/>
      </rPr>
      <t>Plateau Valley 50</t>
    </r>
  </si>
  <si>
    <r>
      <rPr>
        <sz val="11"/>
        <rFont val="Calibri"/>
        <family val="2"/>
      </rPr>
      <t>Creede School District</t>
    </r>
  </si>
  <si>
    <r>
      <rPr>
        <sz val="11"/>
        <rFont val="Calibri"/>
        <family val="2"/>
      </rPr>
      <t>Moffat County RE: No 1</t>
    </r>
  </si>
  <si>
    <r>
      <rPr>
        <sz val="11"/>
        <rFont val="Calibri"/>
        <family val="2"/>
      </rPr>
      <t>Montezuma-Cortez RE-1</t>
    </r>
  </si>
  <si>
    <r>
      <rPr>
        <sz val="11"/>
        <rFont val="Calibri"/>
        <family val="2"/>
      </rPr>
      <t>Dolores RE-4A</t>
    </r>
  </si>
  <si>
    <r>
      <rPr>
        <sz val="11"/>
        <rFont val="Calibri"/>
        <family val="2"/>
      </rPr>
      <t>Mancos Re-6</t>
    </r>
  </si>
  <si>
    <r>
      <rPr>
        <sz val="11"/>
        <rFont val="Calibri"/>
        <family val="2"/>
      </rPr>
      <t>Montrose County RE-1J</t>
    </r>
  </si>
  <si>
    <r>
      <rPr>
        <sz val="11"/>
        <rFont val="Calibri"/>
        <family val="2"/>
      </rPr>
      <t>West End RE-2</t>
    </r>
  </si>
  <si>
    <r>
      <rPr>
        <sz val="11"/>
        <rFont val="Calibri"/>
        <family val="2"/>
      </rPr>
      <t>Brush RE-2(J)</t>
    </r>
  </si>
  <si>
    <r>
      <rPr>
        <sz val="11"/>
        <rFont val="Calibri"/>
        <family val="2"/>
      </rPr>
      <t>Fort Morgan Re-3</t>
    </r>
  </si>
  <si>
    <r>
      <rPr>
        <sz val="11"/>
        <rFont val="Calibri"/>
        <family val="2"/>
      </rPr>
      <t>Weldon Valley RE-20(J)</t>
    </r>
  </si>
  <si>
    <r>
      <rPr>
        <sz val="11"/>
        <rFont val="Calibri"/>
        <family val="2"/>
      </rPr>
      <t>Wiggins RE-50(J)</t>
    </r>
  </si>
  <si>
    <r>
      <rPr>
        <sz val="11"/>
        <rFont val="Calibri"/>
        <family val="2"/>
      </rPr>
      <t>East Otero R-1</t>
    </r>
  </si>
  <si>
    <r>
      <rPr>
        <sz val="11"/>
        <rFont val="Calibri"/>
        <family val="2"/>
      </rPr>
      <t>Rocky Ford R-2</t>
    </r>
  </si>
  <si>
    <r>
      <rPr>
        <sz val="11"/>
        <rFont val="Calibri"/>
        <family val="2"/>
      </rPr>
      <t>Manzanola 3J</t>
    </r>
  </si>
  <si>
    <r>
      <rPr>
        <sz val="11"/>
        <rFont val="Calibri"/>
        <family val="2"/>
      </rPr>
      <t>Fowler R-4J</t>
    </r>
  </si>
  <si>
    <r>
      <rPr>
        <sz val="11"/>
        <rFont val="Calibri"/>
        <family val="2"/>
      </rPr>
      <t>Cheraw 31</t>
    </r>
  </si>
  <si>
    <r>
      <rPr>
        <sz val="11"/>
        <rFont val="Calibri"/>
        <family val="2"/>
      </rPr>
      <t>Swink 33</t>
    </r>
  </si>
  <si>
    <r>
      <rPr>
        <sz val="11"/>
        <rFont val="Calibri"/>
        <family val="2"/>
      </rPr>
      <t>Ouray R-1</t>
    </r>
  </si>
  <si>
    <r>
      <rPr>
        <sz val="11"/>
        <rFont val="Calibri"/>
        <family val="2"/>
      </rPr>
      <t>Ridgway R-2</t>
    </r>
  </si>
  <si>
    <r>
      <rPr>
        <sz val="11"/>
        <rFont val="Calibri"/>
        <family val="2"/>
      </rPr>
      <t>Platte Canyon 1</t>
    </r>
  </si>
  <si>
    <r>
      <rPr>
        <sz val="11"/>
        <rFont val="Calibri"/>
        <family val="2"/>
      </rPr>
      <t>Park County RE-2</t>
    </r>
  </si>
  <si>
    <r>
      <rPr>
        <sz val="11"/>
        <rFont val="Calibri"/>
        <family val="2"/>
      </rPr>
      <t>Holyoke Re-1J</t>
    </r>
  </si>
  <si>
    <r>
      <rPr>
        <sz val="11"/>
        <rFont val="Calibri"/>
        <family val="2"/>
      </rPr>
      <t>Haxtun RE-2J</t>
    </r>
  </si>
  <si>
    <r>
      <rPr>
        <sz val="11"/>
        <rFont val="Calibri"/>
        <family val="2"/>
      </rPr>
      <t>Aspen 1</t>
    </r>
  </si>
  <si>
    <r>
      <rPr>
        <sz val="11"/>
        <rFont val="Calibri"/>
        <family val="2"/>
      </rPr>
      <t>Granada RE-1</t>
    </r>
  </si>
  <si>
    <r>
      <rPr>
        <sz val="11"/>
        <rFont val="Calibri"/>
        <family val="2"/>
      </rPr>
      <t>Lamar Re-2</t>
    </r>
  </si>
  <si>
    <r>
      <rPr>
        <sz val="11"/>
        <rFont val="Calibri"/>
        <family val="2"/>
      </rPr>
      <t>Holly RE-3</t>
    </r>
  </si>
  <si>
    <r>
      <rPr>
        <sz val="11"/>
        <rFont val="Calibri"/>
        <family val="2"/>
      </rPr>
      <t>Wiley RE-13 Jt</t>
    </r>
  </si>
  <si>
    <r>
      <rPr>
        <sz val="11"/>
        <rFont val="Calibri"/>
        <family val="2"/>
      </rPr>
      <t>Meeker RE-1</t>
    </r>
  </si>
  <si>
    <r>
      <rPr>
        <sz val="11"/>
        <rFont val="Calibri"/>
        <family val="2"/>
      </rPr>
      <t>Rangely RE-4</t>
    </r>
  </si>
  <si>
    <r>
      <rPr>
        <sz val="11"/>
        <rFont val="Calibri"/>
        <family val="2"/>
      </rPr>
      <t>Upper Rio Grande School District C-7</t>
    </r>
  </si>
  <si>
    <r>
      <rPr>
        <sz val="11"/>
        <rFont val="Calibri"/>
        <family val="2"/>
      </rPr>
      <t>Monte Vista C-8</t>
    </r>
  </si>
  <si>
    <r>
      <rPr>
        <sz val="11"/>
        <rFont val="Calibri"/>
        <family val="2"/>
      </rPr>
      <t>Sargent RE-33J</t>
    </r>
  </si>
  <si>
    <r>
      <rPr>
        <sz val="11"/>
        <rFont val="Calibri"/>
        <family val="2"/>
      </rPr>
      <t>Hayden RE-1</t>
    </r>
  </si>
  <si>
    <r>
      <rPr>
        <sz val="11"/>
        <rFont val="Calibri"/>
        <family val="2"/>
      </rPr>
      <t>Steamboat Springs RE-2</t>
    </r>
  </si>
  <si>
    <r>
      <rPr>
        <sz val="11"/>
        <rFont val="Calibri"/>
        <family val="2"/>
      </rPr>
      <t>South Routt RE 3</t>
    </r>
  </si>
  <si>
    <r>
      <rPr>
        <sz val="11"/>
        <rFont val="Calibri"/>
        <family val="2"/>
      </rPr>
      <t>Mountain Valley RE 1</t>
    </r>
  </si>
  <si>
    <r>
      <rPr>
        <sz val="11"/>
        <rFont val="Calibri"/>
        <family val="2"/>
      </rPr>
      <t>Moffat 2</t>
    </r>
  </si>
  <si>
    <r>
      <rPr>
        <sz val="11"/>
        <rFont val="Calibri"/>
        <family val="2"/>
      </rPr>
      <t>Center 26 JT</t>
    </r>
  </si>
  <si>
    <r>
      <rPr>
        <sz val="11"/>
        <rFont val="Calibri"/>
        <family val="2"/>
      </rPr>
      <t>Silverton 1</t>
    </r>
  </si>
  <si>
    <r>
      <rPr>
        <sz val="11"/>
        <rFont val="Calibri"/>
        <family val="2"/>
      </rPr>
      <t>Telluride R-1</t>
    </r>
  </si>
  <si>
    <r>
      <rPr>
        <sz val="11"/>
        <rFont val="Calibri"/>
        <family val="2"/>
      </rPr>
      <t>Norwood R-2J</t>
    </r>
  </si>
  <si>
    <r>
      <rPr>
        <sz val="11"/>
        <rFont val="Calibri"/>
        <family val="2"/>
      </rPr>
      <t>Julesburg Re-1</t>
    </r>
  </si>
  <si>
    <r>
      <rPr>
        <sz val="11"/>
        <rFont val="Calibri"/>
        <family val="2"/>
      </rPr>
      <t>Revere School District</t>
    </r>
  </si>
  <si>
    <r>
      <rPr>
        <sz val="11"/>
        <rFont val="Calibri"/>
        <family val="2"/>
      </rPr>
      <t>Summit RE-1</t>
    </r>
  </si>
  <si>
    <r>
      <rPr>
        <sz val="11"/>
        <rFont val="Calibri"/>
        <family val="2"/>
      </rPr>
      <t>Cripple Creek-Victor RE-1</t>
    </r>
  </si>
  <si>
    <r>
      <rPr>
        <sz val="11"/>
        <rFont val="Calibri"/>
        <family val="2"/>
      </rPr>
      <t>Woodland Park Re-2</t>
    </r>
  </si>
  <si>
    <r>
      <rPr>
        <sz val="11"/>
        <rFont val="Calibri"/>
        <family val="2"/>
      </rPr>
      <t>Akron R-1</t>
    </r>
  </si>
  <si>
    <r>
      <rPr>
        <sz val="11"/>
        <rFont val="Calibri"/>
        <family val="2"/>
      </rPr>
      <t>Arickaree R-2</t>
    </r>
  </si>
  <si>
    <r>
      <rPr>
        <sz val="11"/>
        <rFont val="Calibri"/>
        <family val="2"/>
      </rPr>
      <t>Otis R-3</t>
    </r>
  </si>
  <si>
    <r>
      <rPr>
        <sz val="11"/>
        <rFont val="Calibri"/>
        <family val="2"/>
      </rPr>
      <t>Lone Star 101</t>
    </r>
  </si>
  <si>
    <r>
      <rPr>
        <sz val="11"/>
        <rFont val="Calibri"/>
        <family val="2"/>
      </rPr>
      <t>Woodlin R-104</t>
    </r>
  </si>
  <si>
    <r>
      <rPr>
        <sz val="11"/>
        <rFont val="Calibri"/>
        <family val="2"/>
      </rPr>
      <t>Weld County RE-1</t>
    </r>
  </si>
  <si>
    <r>
      <rPr>
        <sz val="11"/>
        <rFont val="Calibri"/>
        <family val="2"/>
      </rPr>
      <t>Eaton RE-2</t>
    </r>
  </si>
  <si>
    <r>
      <rPr>
        <sz val="11"/>
        <rFont val="Calibri"/>
        <family val="2"/>
      </rPr>
      <t>Weld County School District RE-3J</t>
    </r>
  </si>
  <si>
    <r>
      <rPr>
        <sz val="11"/>
        <rFont val="Calibri"/>
        <family val="2"/>
      </rPr>
      <t>Johnstown-Milliken RE-5J</t>
    </r>
  </si>
  <si>
    <r>
      <rPr>
        <sz val="11"/>
        <rFont val="Calibri"/>
        <family val="2"/>
      </rPr>
      <t>Platte Valley RE-7</t>
    </r>
  </si>
  <si>
    <r>
      <rPr>
        <sz val="11"/>
        <rFont val="Calibri"/>
        <family val="2"/>
      </rPr>
      <t>Weld Re-8 Schools</t>
    </r>
  </si>
  <si>
    <r>
      <rPr>
        <sz val="11"/>
        <rFont val="Calibri"/>
        <family val="2"/>
      </rPr>
      <t>Ault-Highland RE-9</t>
    </r>
  </si>
  <si>
    <r>
      <rPr>
        <sz val="11"/>
        <rFont val="Calibri"/>
        <family val="2"/>
      </rPr>
      <t>Briggsdale RE-10</t>
    </r>
  </si>
  <si>
    <r>
      <rPr>
        <sz val="11"/>
        <rFont val="Calibri"/>
        <family val="2"/>
      </rPr>
      <t>Prairie RE-11</t>
    </r>
  </si>
  <si>
    <r>
      <rPr>
        <sz val="11"/>
        <rFont val="Calibri"/>
        <family val="2"/>
      </rPr>
      <t>Pawnee RE-12</t>
    </r>
  </si>
  <si>
    <r>
      <rPr>
        <sz val="11"/>
        <rFont val="Calibri"/>
        <family val="2"/>
      </rPr>
      <t>Yuma 1</t>
    </r>
  </si>
  <si>
    <r>
      <rPr>
        <sz val="11"/>
        <rFont val="Calibri"/>
        <family val="2"/>
      </rPr>
      <t>Wray RD-2</t>
    </r>
  </si>
  <si>
    <r>
      <rPr>
        <sz val="11"/>
        <rFont val="Calibri"/>
        <family val="2"/>
      </rPr>
      <t>Idalia RJ-3</t>
    </r>
  </si>
  <si>
    <r>
      <rPr>
        <sz val="11"/>
        <rFont val="Calibri"/>
        <family val="2"/>
      </rPr>
      <t>Liberty J-4</t>
    </r>
  </si>
  <si>
    <t>FY22-23 Designation</t>
  </si>
  <si>
    <t>Net Assessed Valuation 2022</t>
  </si>
</sst>
</file>

<file path=xl/styles.xml><?xml version="1.0" encoding="utf-8"?>
<styleSheet xmlns="http://schemas.openxmlformats.org/spreadsheetml/2006/main">
  <numFmts count="6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00"/>
    <numFmt numFmtId="166" formatCode="#,##0.000"/>
    <numFmt numFmtId="167" formatCode="&quot;$&quot;#,##0"/>
    <numFmt numFmtId="168" formatCode="&quot;$&quot;#,##0.00"/>
    <numFmt numFmtId="169" formatCode="0_)"/>
    <numFmt numFmtId="170" formatCode="#,##0.0_);\(#,##0.0\)"/>
    <numFmt numFmtId="171" formatCode="0.0000"/>
    <numFmt numFmtId="172" formatCode="0.00000000"/>
    <numFmt numFmtId="173" formatCode="0.0000000"/>
    <numFmt numFmtId="174" formatCode="0.000000"/>
    <numFmt numFmtId="175" formatCode="0.00000"/>
    <numFmt numFmtId="176" formatCode="0.0"/>
    <numFmt numFmtId="177" formatCode="#,##0.0_);[Red]\(#,##0.0\)"/>
    <numFmt numFmtId="178" formatCode="#,##0.000_);[Red]\(#,##0.000\)"/>
    <numFmt numFmtId="179" formatCode="#,##0.0000_);[Red]\(#,##0.0000\)"/>
    <numFmt numFmtId="180" formatCode="#,##0.00000_);[Red]\(#,##0.00000\)"/>
    <numFmt numFmtId="181" formatCode="#,##0.000000_);[Red]\(#,##0.000000\)"/>
    <numFmt numFmtId="182" formatCode="#,##0.0000000_);[Red]\(#,##0.0000000\)"/>
    <numFmt numFmtId="183" formatCode="_(* #,##0.0_);_(* \(#,##0.0\);_(* &quot;-&quot;??_);_(@_)"/>
    <numFmt numFmtId="184" formatCode="_(* #,##0_);_(* \(#,##0\);_(* &quot;-&quot;??_);_(@_)"/>
    <numFmt numFmtId="185" formatCode="#,##0.00000000_);[Red]\(#,##0.00000000\)"/>
    <numFmt numFmtId="186" formatCode="0.000000000"/>
    <numFmt numFmtId="187" formatCode="0.0000000000"/>
    <numFmt numFmtId="188" formatCode="0.00000000000"/>
    <numFmt numFmtId="189" formatCode="0.000000000000"/>
    <numFmt numFmtId="190" formatCode="0.0000000000000"/>
    <numFmt numFmtId="191" formatCode="0.00000000000000"/>
    <numFmt numFmtId="192" formatCode="0.000000000000000"/>
    <numFmt numFmtId="193" formatCode="0.0000000000000000"/>
    <numFmt numFmtId="194" formatCode="0.00000000000000000"/>
    <numFmt numFmtId="195" formatCode="0.000."/>
    <numFmt numFmtId="196" formatCode="0.00000000_);[Red]\(0.00000000\)"/>
    <numFmt numFmtId="197" formatCode="#,##0.0000"/>
    <numFmt numFmtId="198" formatCode="&quot;$&quot;#,##0.000_);\(&quot;$&quot;#,##0.000\)"/>
    <numFmt numFmtId="199" formatCode="&quot;$&quot;#,##0.0_);\(&quot;$&quot;#,##0.0\)"/>
    <numFmt numFmtId="200" formatCode="#,##0.000_);\(#,##0.000\)"/>
    <numFmt numFmtId="201" formatCode="#,##0.000000"/>
    <numFmt numFmtId="202" formatCode="0.0%"/>
    <numFmt numFmtId="203" formatCode="0.000%"/>
    <numFmt numFmtId="204" formatCode="0.0000%"/>
    <numFmt numFmtId="205" formatCode="&quot;$&quot;#,##0.000000_);\(&quot;$&quot;#,##0.000000\)"/>
    <numFmt numFmtId="206" formatCode="#,##0.00000"/>
    <numFmt numFmtId="207" formatCode="#,##0.0000000"/>
    <numFmt numFmtId="208" formatCode="#,##0.00000000"/>
    <numFmt numFmtId="209" formatCode="#,##0.000000000"/>
    <numFmt numFmtId="210" formatCode="#,##0.0000000000"/>
    <numFmt numFmtId="211" formatCode="0.00_)"/>
    <numFmt numFmtId="212" formatCode="[$-409]dddd\,\ mmmm\ d\,\ yyyy"/>
    <numFmt numFmtId="213" formatCode="[$-409]h:mm:ss\ AM/PM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[$€-2]\ #,##0.00_);[Red]\([$€-2]\ #,##0.00\)"/>
    <numFmt numFmtId="218" formatCode="0000"/>
    <numFmt numFmtId="219" formatCode="_(* #,##0.000_);_(* \(#,##0.000\);_(* &quot;-&quot;???_);_(@_)"/>
    <numFmt numFmtId="220" formatCode="_(* #,##0.0000_);_(* \(#,##0.0000\);_(* &quot;-&quot;????_);_(@_)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12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2"/>
      <name val="Arial"/>
      <family val="2"/>
    </font>
    <font>
      <b/>
      <sz val="11"/>
      <name val="Calibri"/>
      <family val="0"/>
    </font>
    <font>
      <sz val="11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40" fontId="7" fillId="0" borderId="0">
      <alignment/>
      <protection/>
    </xf>
    <xf numFmtId="40" fontId="7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165" fontId="0" fillId="0" borderId="0" xfId="0" applyNumberFormat="1" applyAlignment="1">
      <alignment/>
    </xf>
    <xf numFmtId="0" fontId="0" fillId="0" borderId="0" xfId="0" applyAlignment="1">
      <alignment horizontal="left"/>
    </xf>
    <xf numFmtId="10" fontId="4" fillId="0" borderId="0" xfId="0" applyNumberFormat="1" applyFont="1" applyAlignment="1">
      <alignment/>
    </xf>
    <xf numFmtId="0" fontId="0" fillId="33" borderId="0" xfId="0" applyFill="1" applyAlignment="1">
      <alignment horizontal="left"/>
    </xf>
    <xf numFmtId="0" fontId="0" fillId="0" borderId="0" xfId="0" applyFill="1" applyAlignment="1">
      <alignment horizontal="center" wrapText="1"/>
    </xf>
    <xf numFmtId="0" fontId="0" fillId="0" borderId="0" xfId="0" applyFont="1" applyFill="1" applyAlignment="1">
      <alignment horizontal="center" wrapText="1"/>
    </xf>
    <xf numFmtId="165" fontId="0" fillId="0" borderId="0" xfId="0" applyNumberFormat="1" applyFill="1" applyAlignment="1">
      <alignment horizontal="center" wrapText="1"/>
    </xf>
    <xf numFmtId="0" fontId="0" fillId="0" borderId="0" xfId="0" applyFont="1" applyAlignment="1">
      <alignment/>
    </xf>
    <xf numFmtId="0" fontId="8" fillId="34" borderId="10" xfId="0" applyFont="1" applyFill="1" applyBorder="1" applyAlignment="1">
      <alignment horizontal="left" vertical="center"/>
    </xf>
    <xf numFmtId="0" fontId="0" fillId="34" borderId="10" xfId="0" applyFill="1" applyBorder="1" applyAlignment="1">
      <alignment horizontal="left" vertical="top"/>
    </xf>
    <xf numFmtId="0" fontId="9" fillId="0" borderId="10" xfId="0" applyFont="1" applyBorder="1" applyAlignment="1">
      <alignment horizontal="left" vertical="top"/>
    </xf>
    <xf numFmtId="49" fontId="8" fillId="34" borderId="10" xfId="0" applyNumberFormat="1" applyFont="1" applyFill="1" applyBorder="1" applyAlignment="1">
      <alignment horizontal="left" vertical="top"/>
    </xf>
    <xf numFmtId="49" fontId="43" fillId="0" borderId="10" xfId="0" applyNumberFormat="1" applyFont="1" applyBorder="1" applyAlignment="1">
      <alignment horizontal="left" vertical="top"/>
    </xf>
    <xf numFmtId="49" fontId="0" fillId="0" borderId="0" xfId="0" applyNumberFormat="1" applyAlignment="1">
      <alignment/>
    </xf>
    <xf numFmtId="1" fontId="43" fillId="0" borderId="10" xfId="0" applyNumberFormat="1" applyFont="1" applyBorder="1" applyAlignment="1">
      <alignment horizontal="right" vertical="top" wrapText="1"/>
    </xf>
    <xf numFmtId="0" fontId="9" fillId="0" borderId="10" xfId="0" applyFont="1" applyBorder="1" applyAlignment="1">
      <alignment horizontal="left" vertical="top" wrapText="1"/>
    </xf>
    <xf numFmtId="0" fontId="0" fillId="0" borderId="0" xfId="0" applyFont="1" applyFill="1" applyAlignment="1">
      <alignment horizontal="center" wrapText="1"/>
    </xf>
    <xf numFmtId="4" fontId="0" fillId="35" borderId="0" xfId="0" applyNumberFormat="1" applyFont="1" applyFill="1" applyAlignment="1">
      <alignment horizontal="center" wrapText="1"/>
    </xf>
    <xf numFmtId="4" fontId="0" fillId="35" borderId="0" xfId="0" applyNumberFormat="1" applyFill="1" applyAlignment="1">
      <alignment horizontal="center" wrapText="1"/>
    </xf>
    <xf numFmtId="10" fontId="0" fillId="35" borderId="0" xfId="0" applyNumberFormat="1" applyFill="1" applyAlignment="1">
      <alignment horizontal="center" wrapText="1"/>
    </xf>
    <xf numFmtId="39" fontId="0" fillId="35" borderId="0" xfId="0" applyNumberFormat="1" applyFill="1" applyAlignment="1">
      <alignment horizontal="center" wrapText="1"/>
    </xf>
    <xf numFmtId="3" fontId="0" fillId="35" borderId="0" xfId="0" applyNumberFormat="1" applyFont="1" applyFill="1" applyAlignment="1">
      <alignment horizontal="center" wrapText="1"/>
    </xf>
    <xf numFmtId="4" fontId="0" fillId="35" borderId="0" xfId="0" applyNumberFormat="1" applyFill="1" applyAlignment="1">
      <alignment/>
    </xf>
    <xf numFmtId="10" fontId="0" fillId="35" borderId="0" xfId="0" applyNumberFormat="1" applyFill="1" applyAlignment="1">
      <alignment/>
    </xf>
    <xf numFmtId="10" fontId="0" fillId="35" borderId="0" xfId="62" applyNumberFormat="1" applyFont="1" applyFill="1" applyAlignment="1">
      <alignment/>
    </xf>
    <xf numFmtId="39" fontId="0" fillId="35" borderId="0" xfId="0" applyNumberFormat="1" applyFill="1" applyAlignment="1">
      <alignment/>
    </xf>
    <xf numFmtId="0" fontId="0" fillId="35" borderId="0" xfId="0" applyFill="1" applyAlignment="1">
      <alignment/>
    </xf>
    <xf numFmtId="43" fontId="0" fillId="35" borderId="0" xfId="42" applyFont="1" applyFill="1" applyAlignment="1">
      <alignment horizontal="center" wrapText="1"/>
    </xf>
    <xf numFmtId="43" fontId="0" fillId="35" borderId="0" xfId="42" applyFont="1" applyFill="1" applyAlignment="1">
      <alignment/>
    </xf>
    <xf numFmtId="43" fontId="0" fillId="35" borderId="0" xfId="42" applyFont="1" applyFill="1" applyAlignment="1">
      <alignment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5" xfId="58"/>
    <cellStyle name="Normal 5 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91"/>
  <sheetViews>
    <sheetView tabSelected="1" zoomScalePageLayoutView="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D3" sqref="D3"/>
    </sheetView>
  </sheetViews>
  <sheetFormatPr defaultColWidth="9.140625" defaultRowHeight="12.75"/>
  <cols>
    <col min="2" max="2" width="14.28125" style="0" bestFit="1" customWidth="1"/>
    <col min="3" max="3" width="38.00390625" style="0" bestFit="1" customWidth="1"/>
    <col min="4" max="4" width="16.7109375" style="29" customWidth="1"/>
    <col min="5" max="13" width="16.7109375" style="27" customWidth="1"/>
    <col min="14" max="14" width="17.57421875" style="27" bestFit="1" customWidth="1"/>
    <col min="15" max="15" width="16.7109375" style="0" customWidth="1"/>
    <col min="16" max="16" width="16.7109375" style="3" customWidth="1"/>
    <col min="17" max="17" width="12.140625" style="0" customWidth="1"/>
  </cols>
  <sheetData>
    <row r="1" spans="1:18" ht="63.75">
      <c r="A1" s="6" t="s">
        <v>69</v>
      </c>
      <c r="B1" s="5" t="s">
        <v>9</v>
      </c>
      <c r="C1" s="5" t="s">
        <v>0</v>
      </c>
      <c r="D1" s="28" t="s">
        <v>47</v>
      </c>
      <c r="E1" s="19" t="s">
        <v>194</v>
      </c>
      <c r="F1" s="19" t="s">
        <v>53</v>
      </c>
      <c r="G1" s="18" t="s">
        <v>440</v>
      </c>
      <c r="H1" s="19" t="s">
        <v>67</v>
      </c>
      <c r="I1" s="20" t="s">
        <v>193</v>
      </c>
      <c r="J1" s="19" t="s">
        <v>55</v>
      </c>
      <c r="K1" s="21" t="s">
        <v>1</v>
      </c>
      <c r="L1" s="19" t="s">
        <v>2</v>
      </c>
      <c r="M1" s="21" t="s">
        <v>3</v>
      </c>
      <c r="N1" s="22" t="s">
        <v>595</v>
      </c>
      <c r="O1" s="7" t="s">
        <v>4</v>
      </c>
      <c r="P1" s="7" t="s">
        <v>56</v>
      </c>
      <c r="Q1" s="17" t="s">
        <v>594</v>
      </c>
      <c r="R1" t="s">
        <v>177</v>
      </c>
    </row>
    <row r="3" spans="1:17" ht="12.75">
      <c r="A3" t="s">
        <v>70</v>
      </c>
      <c r="B3" t="s">
        <v>10</v>
      </c>
      <c r="C3" t="s">
        <v>260</v>
      </c>
      <c r="D3" s="29">
        <v>70405913.29</v>
      </c>
      <c r="E3" s="23">
        <f>IF(Q3="Small Rural",IF((D3*0.3)&lt;200000,200000,(D3*0.3)),IF((D3*0.25)&lt;200000,200000,(D3*0.25)))</f>
        <v>17601478.3225</v>
      </c>
      <c r="F3" s="23">
        <v>1023645.96</v>
      </c>
      <c r="G3" s="23">
        <f>E3+F3</f>
        <v>18625124.282500003</v>
      </c>
      <c r="H3" s="23">
        <v>16883197.1875</v>
      </c>
      <c r="I3" s="24">
        <f aca="true" t="shared" si="0" ref="I3:I34">(E3+F3)/D3</f>
        <v>0.26453920433903944</v>
      </c>
      <c r="J3" s="25">
        <f aca="true" t="shared" si="1" ref="J3:J34">H3/D3</f>
        <v>0.23979799989183548</v>
      </c>
      <c r="K3" s="26">
        <f aca="true" t="shared" si="2" ref="K3:K34">H3-G3</f>
        <v>-1741927.0950000025</v>
      </c>
      <c r="L3" s="23">
        <f>(N3*O3)/1000</f>
        <v>16669559.25</v>
      </c>
      <c r="M3" s="23">
        <f aca="true" t="shared" si="3" ref="M3:M34">L3-H3</f>
        <v>-213637.9375</v>
      </c>
      <c r="N3" s="23">
        <v>966687500</v>
      </c>
      <c r="O3" s="1">
        <v>17.244</v>
      </c>
      <c r="P3" s="3">
        <f aca="true" t="shared" si="4" ref="P3:P34">L3/D3</f>
        <v>0.23676362497193307</v>
      </c>
      <c r="Q3" t="str">
        <f>_xlfn.IFERROR(VLOOKUP(A3,Designation!$A$2:$D$148,4,FALSE),"Urban")</f>
        <v>Urban</v>
      </c>
    </row>
    <row r="4" spans="1:17" ht="12.75">
      <c r="A4" t="s">
        <v>71</v>
      </c>
      <c r="B4" t="s">
        <v>10</v>
      </c>
      <c r="C4" t="s">
        <v>261</v>
      </c>
      <c r="D4" s="29">
        <v>402813584.8</v>
      </c>
      <c r="E4" s="23">
        <f aca="true" t="shared" si="5" ref="E4:E67">IF(Q4="Small Rural",IF((D4*0.3)&lt;200000,200000,(D4*0.3)),IF((D4*0.25)&lt;200000,200000,(D4*0.25)))</f>
        <v>100703396.2</v>
      </c>
      <c r="F4" s="23">
        <v>5923407.699999988</v>
      </c>
      <c r="G4" s="23">
        <f aca="true" t="shared" si="6" ref="G4:G67">E4+F4</f>
        <v>106626803.89999999</v>
      </c>
      <c r="H4" s="23">
        <v>65228872.876839</v>
      </c>
      <c r="I4" s="24">
        <f t="shared" si="0"/>
        <v>0.26470508424620537</v>
      </c>
      <c r="J4" s="25">
        <f t="shared" si="1"/>
        <v>0.16193315056448662</v>
      </c>
      <c r="K4" s="26">
        <f t="shared" si="2"/>
        <v>-41397931.023160994</v>
      </c>
      <c r="L4" s="23">
        <f aca="true" t="shared" si="7" ref="L4:L67">(N4*O4)/1000</f>
        <v>65228872.876839</v>
      </c>
      <c r="M4" s="23">
        <f t="shared" si="3"/>
        <v>0</v>
      </c>
      <c r="N4" s="23">
        <v>3404962827</v>
      </c>
      <c r="O4" s="1">
        <v>19.157</v>
      </c>
      <c r="P4" s="3">
        <f t="shared" si="4"/>
        <v>0.16193315056448662</v>
      </c>
      <c r="Q4" t="str">
        <f>_xlfn.IFERROR(VLOOKUP(A4,Designation!$A$2:$D$148,4,FALSE),"Urban")</f>
        <v>Urban</v>
      </c>
    </row>
    <row r="5" spans="1:17" ht="12.75">
      <c r="A5" t="s">
        <v>72</v>
      </c>
      <c r="B5" t="s">
        <v>10</v>
      </c>
      <c r="C5" t="s">
        <v>262</v>
      </c>
      <c r="D5" s="29">
        <v>70468628.97</v>
      </c>
      <c r="E5" s="23">
        <f t="shared" si="5"/>
        <v>17617157.2425</v>
      </c>
      <c r="F5" s="23">
        <v>1501809.63</v>
      </c>
      <c r="G5" s="23">
        <f t="shared" si="6"/>
        <v>19118966.8725</v>
      </c>
      <c r="H5" s="23">
        <v>4889730.96854</v>
      </c>
      <c r="I5" s="24">
        <f t="shared" si="0"/>
        <v>0.2713117475386012</v>
      </c>
      <c r="J5" s="25">
        <f t="shared" si="1"/>
        <v>0.06938876263112288</v>
      </c>
      <c r="K5" s="26">
        <f t="shared" si="2"/>
        <v>-14229235.903959999</v>
      </c>
      <c r="L5" s="23">
        <f t="shared" si="7"/>
        <v>4889730.96854</v>
      </c>
      <c r="M5" s="23">
        <f t="shared" si="3"/>
        <v>0</v>
      </c>
      <c r="N5" s="23">
        <v>985634140</v>
      </c>
      <c r="O5" s="1">
        <v>4.961</v>
      </c>
      <c r="P5" s="3">
        <f t="shared" si="4"/>
        <v>0.06938876263112288</v>
      </c>
      <c r="Q5" t="str">
        <f>_xlfn.IFERROR(VLOOKUP(A5,Designation!$A$2:$D$148,4,FALSE),"Urban")</f>
        <v>Urban</v>
      </c>
    </row>
    <row r="6" spans="1:17" ht="12.75">
      <c r="A6" t="s">
        <v>73</v>
      </c>
      <c r="B6" t="s">
        <v>10</v>
      </c>
      <c r="C6" t="s">
        <v>263</v>
      </c>
      <c r="D6" s="29">
        <v>221700457.29</v>
      </c>
      <c r="E6" s="23">
        <f t="shared" si="5"/>
        <v>55425114.3225</v>
      </c>
      <c r="F6" s="23">
        <v>1480552.63</v>
      </c>
      <c r="G6" s="23">
        <f t="shared" si="6"/>
        <v>56905666.9525</v>
      </c>
      <c r="H6" s="23">
        <v>17071878.890965</v>
      </c>
      <c r="I6" s="24">
        <f t="shared" si="0"/>
        <v>0.2566781667845788</v>
      </c>
      <c r="J6" s="25">
        <f t="shared" si="1"/>
        <v>0.07700425655249671</v>
      </c>
      <c r="K6" s="26">
        <f t="shared" si="2"/>
        <v>-39833788.061535</v>
      </c>
      <c r="L6" s="23">
        <f t="shared" si="7"/>
        <v>17071878.890965</v>
      </c>
      <c r="M6" s="23">
        <f t="shared" si="3"/>
        <v>0</v>
      </c>
      <c r="N6" s="23">
        <v>2433624931</v>
      </c>
      <c r="O6" s="1">
        <v>7.015</v>
      </c>
      <c r="P6" s="3">
        <f t="shared" si="4"/>
        <v>0.07700425655249671</v>
      </c>
      <c r="Q6" t="str">
        <f>_xlfn.IFERROR(VLOOKUP(A6,Designation!$A$2:$D$148,4,FALSE),"Urban")</f>
        <v>Urban</v>
      </c>
    </row>
    <row r="7" spans="1:17" ht="12.75">
      <c r="A7" t="s">
        <v>203</v>
      </c>
      <c r="B7" t="s">
        <v>10</v>
      </c>
      <c r="C7" t="s">
        <v>264</v>
      </c>
      <c r="D7" s="29">
        <v>12867019.98</v>
      </c>
      <c r="E7" s="23">
        <f t="shared" si="5"/>
        <v>3216754.995</v>
      </c>
      <c r="F7" s="23">
        <v>313409.98</v>
      </c>
      <c r="G7" s="23">
        <f t="shared" si="6"/>
        <v>3530164.975</v>
      </c>
      <c r="H7" s="23">
        <v>0</v>
      </c>
      <c r="I7" s="24">
        <f t="shared" si="0"/>
        <v>0.27435761975089434</v>
      </c>
      <c r="J7" s="25">
        <f t="shared" si="1"/>
        <v>0</v>
      </c>
      <c r="K7" s="26">
        <f t="shared" si="2"/>
        <v>-3530164.975</v>
      </c>
      <c r="L7" s="23">
        <f t="shared" si="7"/>
        <v>0</v>
      </c>
      <c r="M7" s="23">
        <f t="shared" si="3"/>
        <v>0</v>
      </c>
      <c r="N7" s="23">
        <v>311374658</v>
      </c>
      <c r="O7" s="1">
        <v>0</v>
      </c>
      <c r="P7" s="3">
        <f t="shared" si="4"/>
        <v>0</v>
      </c>
      <c r="Q7" t="str">
        <f>_xlfn.IFERROR(VLOOKUP(A7,Designation!$A$2:$D$148,4,FALSE),"Urban")</f>
        <v>Rural</v>
      </c>
    </row>
    <row r="8" spans="1:17" ht="12.75">
      <c r="A8" t="s">
        <v>74</v>
      </c>
      <c r="B8" t="s">
        <v>10</v>
      </c>
      <c r="C8" t="s">
        <v>265</v>
      </c>
      <c r="D8" s="29">
        <v>11724871.76</v>
      </c>
      <c r="E8" s="23">
        <f t="shared" si="5"/>
        <v>2931217.94</v>
      </c>
      <c r="F8" s="23">
        <v>197482.31</v>
      </c>
      <c r="G8" s="23">
        <f t="shared" si="6"/>
        <v>3128700.25</v>
      </c>
      <c r="H8" s="23">
        <v>299937.336204</v>
      </c>
      <c r="I8" s="24">
        <f t="shared" si="0"/>
        <v>0.2668430251556116</v>
      </c>
      <c r="J8" s="25">
        <f t="shared" si="1"/>
        <v>0.025581289274928497</v>
      </c>
      <c r="K8" s="26">
        <f t="shared" si="2"/>
        <v>-2828762.913796</v>
      </c>
      <c r="L8" s="23">
        <f t="shared" si="7"/>
        <v>299937.336204</v>
      </c>
      <c r="M8" s="23">
        <f t="shared" si="3"/>
        <v>0</v>
      </c>
      <c r="N8" s="23">
        <v>117484268</v>
      </c>
      <c r="O8" s="1">
        <v>2.553</v>
      </c>
      <c r="P8" s="3">
        <f t="shared" si="4"/>
        <v>0.025581289274928497</v>
      </c>
      <c r="Q8" t="str">
        <f>_xlfn.IFERROR(VLOOKUP(A8,Designation!$A$2:$D$148,4,FALSE),"Urban")</f>
        <v>Rural</v>
      </c>
    </row>
    <row r="9" spans="1:17" ht="12.75">
      <c r="A9" t="s">
        <v>75</v>
      </c>
      <c r="B9" t="s">
        <v>10</v>
      </c>
      <c r="C9" t="s">
        <v>5</v>
      </c>
      <c r="D9" s="29">
        <v>96888444.89</v>
      </c>
      <c r="E9" s="23">
        <f t="shared" si="5"/>
        <v>24222111.2225</v>
      </c>
      <c r="F9" s="23">
        <v>3049421.53</v>
      </c>
      <c r="G9" s="23">
        <f t="shared" si="6"/>
        <v>27271532.7525</v>
      </c>
      <c r="H9" s="23">
        <v>26202317.97913</v>
      </c>
      <c r="I9" s="24">
        <f t="shared" si="0"/>
        <v>0.28147353158018057</v>
      </c>
      <c r="J9" s="25">
        <f t="shared" si="1"/>
        <v>0.2704380074308983</v>
      </c>
      <c r="K9" s="26">
        <f t="shared" si="2"/>
        <v>-1069214.7733700015</v>
      </c>
      <c r="L9" s="23">
        <f t="shared" si="7"/>
        <v>25684117.51095</v>
      </c>
      <c r="M9" s="23">
        <f t="shared" si="3"/>
        <v>-518200.4681800008</v>
      </c>
      <c r="N9" s="23">
        <v>922064890</v>
      </c>
      <c r="O9" s="1">
        <v>27.855</v>
      </c>
      <c r="P9" s="3">
        <f t="shared" si="4"/>
        <v>0.2650895835938935</v>
      </c>
      <c r="Q9" t="str">
        <f>_xlfn.IFERROR(VLOOKUP(A9,Designation!$A$2:$D$148,4,FALSE),"Urban")</f>
        <v>Urban</v>
      </c>
    </row>
    <row r="10" spans="1:17" ht="12.75">
      <c r="A10" t="s">
        <v>204</v>
      </c>
      <c r="B10" t="s">
        <v>266</v>
      </c>
      <c r="C10" t="s">
        <v>267</v>
      </c>
      <c r="D10" s="29">
        <v>22182975.01</v>
      </c>
      <c r="E10" s="23">
        <f t="shared" si="5"/>
        <v>5545743.7525</v>
      </c>
      <c r="F10" s="23">
        <v>0</v>
      </c>
      <c r="G10" s="23">
        <f t="shared" si="6"/>
        <v>5545743.7525</v>
      </c>
      <c r="H10" s="23">
        <v>0</v>
      </c>
      <c r="I10" s="24">
        <f t="shared" si="0"/>
        <v>0.25</v>
      </c>
      <c r="J10" s="25">
        <f t="shared" si="1"/>
        <v>0</v>
      </c>
      <c r="K10" s="26">
        <f t="shared" si="2"/>
        <v>-5545743.7525</v>
      </c>
      <c r="L10" s="23">
        <f t="shared" si="7"/>
        <v>0</v>
      </c>
      <c r="M10" s="23">
        <f t="shared" si="3"/>
        <v>0</v>
      </c>
      <c r="N10" s="23">
        <v>157290313</v>
      </c>
      <c r="O10" s="1">
        <v>0</v>
      </c>
      <c r="P10" s="3">
        <f t="shared" si="4"/>
        <v>0</v>
      </c>
      <c r="Q10" t="str">
        <f>_xlfn.IFERROR(VLOOKUP(A10,Designation!$A$2:$D$148,4,FALSE),"Urban")</f>
        <v>Rural</v>
      </c>
    </row>
    <row r="11" spans="1:17" ht="12.75">
      <c r="A11" t="s">
        <v>205</v>
      </c>
      <c r="B11" t="s">
        <v>266</v>
      </c>
      <c r="C11" t="s">
        <v>268</v>
      </c>
      <c r="D11" s="29">
        <v>3600855.1</v>
      </c>
      <c r="E11" s="23">
        <f t="shared" si="5"/>
        <v>1080256.53</v>
      </c>
      <c r="F11" s="23">
        <v>0</v>
      </c>
      <c r="G11" s="23">
        <f t="shared" si="6"/>
        <v>1080256.53</v>
      </c>
      <c r="H11" s="23">
        <v>0</v>
      </c>
      <c r="I11" s="24">
        <f t="shared" si="0"/>
        <v>0.3</v>
      </c>
      <c r="J11" s="25">
        <f t="shared" si="1"/>
        <v>0</v>
      </c>
      <c r="K11" s="26">
        <f t="shared" si="2"/>
        <v>-1080256.53</v>
      </c>
      <c r="L11" s="23">
        <f t="shared" si="7"/>
        <v>0</v>
      </c>
      <c r="M11" s="23">
        <f t="shared" si="3"/>
        <v>0</v>
      </c>
      <c r="N11" s="23">
        <v>45391101</v>
      </c>
      <c r="O11" s="1">
        <v>0</v>
      </c>
      <c r="P11" s="3">
        <f t="shared" si="4"/>
        <v>0</v>
      </c>
      <c r="Q11" t="str">
        <f>_xlfn.IFERROR(VLOOKUP(A11,Designation!$A$2:$D$148,4,FALSE),"Urban")</f>
        <v>Small Rural</v>
      </c>
    </row>
    <row r="12" spans="1:17" ht="12.75">
      <c r="A12" t="s">
        <v>76</v>
      </c>
      <c r="B12" t="s">
        <v>11</v>
      </c>
      <c r="C12" t="s">
        <v>269</v>
      </c>
      <c r="D12" s="29">
        <v>24651759.77</v>
      </c>
      <c r="E12" s="23">
        <f t="shared" si="5"/>
        <v>6162939.9425</v>
      </c>
      <c r="F12" s="23">
        <v>767975.6099999994</v>
      </c>
      <c r="G12" s="23">
        <f t="shared" si="6"/>
        <v>6930915.552499999</v>
      </c>
      <c r="H12" s="23">
        <v>6155749.952234999</v>
      </c>
      <c r="I12" s="24">
        <f t="shared" si="0"/>
        <v>0.2811529731412761</v>
      </c>
      <c r="J12" s="25">
        <f t="shared" si="1"/>
        <v>0.24970833764680156</v>
      </c>
      <c r="K12" s="26">
        <f t="shared" si="2"/>
        <v>-775165.600265</v>
      </c>
      <c r="L12" s="23">
        <f t="shared" si="7"/>
        <v>6155749.952234999</v>
      </c>
      <c r="M12" s="23">
        <f t="shared" si="3"/>
        <v>0</v>
      </c>
      <c r="N12" s="23">
        <v>710415459</v>
      </c>
      <c r="O12" s="1">
        <v>8.665</v>
      </c>
      <c r="P12" s="3">
        <f t="shared" si="4"/>
        <v>0.24970833764680156</v>
      </c>
      <c r="Q12" t="str">
        <f>_xlfn.IFERROR(VLOOKUP(A12,Designation!$A$2:$D$148,4,FALSE),"Urban")</f>
        <v>Urban</v>
      </c>
    </row>
    <row r="13" spans="1:17" ht="12.75">
      <c r="A13" t="s">
        <v>77</v>
      </c>
      <c r="B13" t="s">
        <v>11</v>
      </c>
      <c r="C13" t="s">
        <v>270</v>
      </c>
      <c r="D13" s="29">
        <v>13932177.21</v>
      </c>
      <c r="E13" s="23">
        <f t="shared" si="5"/>
        <v>3483044.3025</v>
      </c>
      <c r="F13" s="23">
        <v>339255.2899999991</v>
      </c>
      <c r="G13" s="23">
        <f t="shared" si="6"/>
        <v>3822299.5924999993</v>
      </c>
      <c r="H13" s="23">
        <v>3822451.68864</v>
      </c>
      <c r="I13" s="24">
        <f t="shared" si="0"/>
        <v>0.2743504862798109</v>
      </c>
      <c r="J13" s="25">
        <f t="shared" si="1"/>
        <v>0.27436140317655344</v>
      </c>
      <c r="K13" s="26">
        <f t="shared" si="2"/>
        <v>152.0961400005035</v>
      </c>
      <c r="L13" s="23">
        <f t="shared" si="7"/>
        <v>3822451.68864</v>
      </c>
      <c r="M13" s="23">
        <f t="shared" si="3"/>
        <v>0</v>
      </c>
      <c r="N13" s="23">
        <v>266335820</v>
      </c>
      <c r="O13" s="1">
        <v>14.352</v>
      </c>
      <c r="P13" s="3">
        <f t="shared" si="4"/>
        <v>0.27436140317655344</v>
      </c>
      <c r="Q13" t="str">
        <f>_xlfn.IFERROR(VLOOKUP(A13,Designation!$A$2:$D$148,4,FALSE),"Urban")</f>
        <v>Urban</v>
      </c>
    </row>
    <row r="14" spans="1:17" ht="12.75">
      <c r="A14" t="s">
        <v>78</v>
      </c>
      <c r="B14" t="s">
        <v>11</v>
      </c>
      <c r="C14" t="s">
        <v>271</v>
      </c>
      <c r="D14" s="29">
        <v>527270910.3</v>
      </c>
      <c r="E14" s="23">
        <f t="shared" si="5"/>
        <v>131817727.575</v>
      </c>
      <c r="F14" s="23">
        <v>1003951.56</v>
      </c>
      <c r="G14" s="23">
        <f t="shared" si="6"/>
        <v>132821679.135</v>
      </c>
      <c r="H14" s="23">
        <v>132408068.551062</v>
      </c>
      <c r="I14" s="24">
        <f t="shared" si="0"/>
        <v>0.2519040526234015</v>
      </c>
      <c r="J14" s="25">
        <f t="shared" si="1"/>
        <v>0.2511196160541573</v>
      </c>
      <c r="K14" s="26">
        <f t="shared" si="2"/>
        <v>-413610.5839380026</v>
      </c>
      <c r="L14" s="23">
        <f t="shared" si="7"/>
        <v>125564656.555758</v>
      </c>
      <c r="M14" s="23">
        <f t="shared" si="3"/>
        <v>-6843411.995304003</v>
      </c>
      <c r="N14" s="23">
        <v>7470973794</v>
      </c>
      <c r="O14" s="1">
        <v>16.807</v>
      </c>
      <c r="P14" s="3">
        <f t="shared" si="4"/>
        <v>0.23814068651030984</v>
      </c>
      <c r="Q14" t="str">
        <f>_xlfn.IFERROR(VLOOKUP(A14,Designation!$A$2:$D$148,4,FALSE),"Urban")</f>
        <v>Urban</v>
      </c>
    </row>
    <row r="15" spans="1:17" ht="12.75">
      <c r="A15" t="s">
        <v>79</v>
      </c>
      <c r="B15" t="s">
        <v>11</v>
      </c>
      <c r="C15" t="s">
        <v>272</v>
      </c>
      <c r="D15" s="30">
        <v>132532168.59</v>
      </c>
      <c r="E15" s="23">
        <f t="shared" si="5"/>
        <v>33133042.1475</v>
      </c>
      <c r="F15" s="23">
        <v>3157850.699999988</v>
      </c>
      <c r="G15" s="23">
        <f t="shared" si="6"/>
        <v>36290892.84749999</v>
      </c>
      <c r="H15" s="23">
        <v>28813294.459158</v>
      </c>
      <c r="I15" s="24">
        <f t="shared" si="0"/>
        <v>0.27382705069717134</v>
      </c>
      <c r="J15" s="25">
        <f t="shared" si="1"/>
        <v>0.21740604387372908</v>
      </c>
      <c r="K15" s="26">
        <f t="shared" si="2"/>
        <v>-7477598.388341989</v>
      </c>
      <c r="L15" s="23">
        <f t="shared" si="7"/>
        <v>26497666.232532002</v>
      </c>
      <c r="M15" s="23">
        <f t="shared" si="3"/>
        <v>-2315628.2266259976</v>
      </c>
      <c r="N15" s="23">
        <v>2047416646</v>
      </c>
      <c r="O15" s="1">
        <v>12.942</v>
      </c>
      <c r="P15" s="3">
        <f t="shared" si="4"/>
        <v>0.19993384635925546</v>
      </c>
      <c r="Q15" t="str">
        <f>_xlfn.IFERROR(VLOOKUP(A15,Designation!$A$2:$D$148,4,FALSE),"Urban")</f>
        <v>Urban</v>
      </c>
    </row>
    <row r="16" spans="1:17" ht="12.75">
      <c r="A16" t="s">
        <v>80</v>
      </c>
      <c r="B16" t="s">
        <v>11</v>
      </c>
      <c r="C16" t="s">
        <v>273</v>
      </c>
      <c r="D16" s="29">
        <v>4260294.82</v>
      </c>
      <c r="E16" s="23">
        <f t="shared" si="5"/>
        <v>1278088.446</v>
      </c>
      <c r="F16" s="23">
        <v>0</v>
      </c>
      <c r="G16" s="23">
        <f t="shared" si="6"/>
        <v>1278088.446</v>
      </c>
      <c r="H16" s="23">
        <v>0</v>
      </c>
      <c r="I16" s="24">
        <f t="shared" si="0"/>
        <v>0.3</v>
      </c>
      <c r="J16" s="25">
        <f t="shared" si="1"/>
        <v>0</v>
      </c>
      <c r="K16" s="26">
        <f t="shared" si="2"/>
        <v>-1278088.446</v>
      </c>
      <c r="L16" s="23">
        <f t="shared" si="7"/>
        <v>0</v>
      </c>
      <c r="M16" s="23">
        <f t="shared" si="3"/>
        <v>0</v>
      </c>
      <c r="N16" s="23">
        <v>53331043</v>
      </c>
      <c r="O16" s="1">
        <v>0</v>
      </c>
      <c r="P16" s="3">
        <f t="shared" si="4"/>
        <v>0</v>
      </c>
      <c r="Q16" t="str">
        <f>_xlfn.IFERROR(VLOOKUP(A16,Designation!$A$2:$D$148,4,FALSE),"Urban")</f>
        <v>Small Rural</v>
      </c>
    </row>
    <row r="17" spans="1:17" ht="12.75">
      <c r="A17" t="s">
        <v>81</v>
      </c>
      <c r="B17" t="s">
        <v>11</v>
      </c>
      <c r="C17" t="s">
        <v>274</v>
      </c>
      <c r="D17" s="29">
        <v>415898530.63</v>
      </c>
      <c r="E17" s="23">
        <f t="shared" si="5"/>
        <v>103974632.6575</v>
      </c>
      <c r="F17" s="23">
        <v>2551562.32</v>
      </c>
      <c r="G17" s="23">
        <f t="shared" si="6"/>
        <v>106526194.97749999</v>
      </c>
      <c r="H17" s="23">
        <v>106521846.323376</v>
      </c>
      <c r="I17" s="24">
        <f t="shared" si="0"/>
        <v>0.25613505971308653</v>
      </c>
      <c r="J17" s="25">
        <f t="shared" si="1"/>
        <v>0.25612460366719136</v>
      </c>
      <c r="K17" s="26">
        <f t="shared" si="2"/>
        <v>-4348.654123991728</v>
      </c>
      <c r="L17" s="23">
        <f t="shared" si="7"/>
        <v>106521846.323376</v>
      </c>
      <c r="M17" s="23">
        <f t="shared" si="3"/>
        <v>0</v>
      </c>
      <c r="N17" s="23">
        <v>3921434484</v>
      </c>
      <c r="O17" s="1">
        <v>27.164</v>
      </c>
      <c r="P17" s="3">
        <f t="shared" si="4"/>
        <v>0.25612460366719136</v>
      </c>
      <c r="Q17" t="str">
        <f>_xlfn.IFERROR(VLOOKUP(A17,Designation!$A$2:$D$148,4,FALSE),"Urban")</f>
        <v>Urban</v>
      </c>
    </row>
    <row r="18" spans="1:17" ht="12.75">
      <c r="A18" t="s">
        <v>186</v>
      </c>
      <c r="B18" t="s">
        <v>11</v>
      </c>
      <c r="C18" t="s">
        <v>275</v>
      </c>
      <c r="D18" s="29">
        <v>50992773.6</v>
      </c>
      <c r="E18" s="23">
        <f t="shared" si="5"/>
        <v>12748193.4</v>
      </c>
      <c r="F18" s="23">
        <v>93067.8999999999</v>
      </c>
      <c r="G18" s="23">
        <f t="shared" si="6"/>
        <v>12841261.3</v>
      </c>
      <c r="H18" s="23">
        <v>240050.200854</v>
      </c>
      <c r="I18" s="24">
        <f t="shared" si="0"/>
        <v>0.25182511939299573</v>
      </c>
      <c r="J18" s="25">
        <f t="shared" si="1"/>
        <v>0.004707533713247557</v>
      </c>
      <c r="K18" s="26">
        <f t="shared" si="2"/>
        <v>-12601211.099146001</v>
      </c>
      <c r="L18" s="23">
        <f t="shared" si="7"/>
        <v>240050.200854</v>
      </c>
      <c r="M18" s="23">
        <f t="shared" si="3"/>
        <v>0</v>
      </c>
      <c r="N18" s="23">
        <v>64287681</v>
      </c>
      <c r="O18" s="1">
        <v>3.734</v>
      </c>
      <c r="P18" s="3">
        <f t="shared" si="4"/>
        <v>0.004707533713247557</v>
      </c>
      <c r="Q18" t="str">
        <f>_xlfn.IFERROR(VLOOKUP(A18,Designation!$A$2:$D$148,4,FALSE),"Urban")</f>
        <v>Rural</v>
      </c>
    </row>
    <row r="19" spans="1:17" ht="12.75">
      <c r="A19" t="s">
        <v>206</v>
      </c>
      <c r="B19" t="s">
        <v>276</v>
      </c>
      <c r="C19" t="s">
        <v>277</v>
      </c>
      <c r="D19" s="29">
        <v>17017317.86</v>
      </c>
      <c r="E19" s="23">
        <f t="shared" si="5"/>
        <v>4254329.465</v>
      </c>
      <c r="F19" s="23">
        <v>147716.44999999925</v>
      </c>
      <c r="G19" s="23">
        <f t="shared" si="6"/>
        <v>4402045.914999999</v>
      </c>
      <c r="H19" s="23">
        <v>1484781.057456</v>
      </c>
      <c r="I19" s="24">
        <f t="shared" si="0"/>
        <v>0.258680360278585</v>
      </c>
      <c r="J19" s="25">
        <f t="shared" si="1"/>
        <v>0.0872511796319</v>
      </c>
      <c r="K19" s="26">
        <f t="shared" si="2"/>
        <v>-2917264.8575439993</v>
      </c>
      <c r="L19" s="23">
        <f t="shared" si="7"/>
        <v>1484781.057456</v>
      </c>
      <c r="M19" s="23">
        <f t="shared" si="3"/>
        <v>0</v>
      </c>
      <c r="N19" s="23">
        <v>373811948</v>
      </c>
      <c r="O19" s="1">
        <v>3.972</v>
      </c>
      <c r="P19" s="3">
        <f t="shared" si="4"/>
        <v>0.0872511796319</v>
      </c>
      <c r="Q19" t="str">
        <f>_xlfn.IFERROR(VLOOKUP(A19,Designation!$A$2:$D$148,4,FALSE),"Urban")</f>
        <v>Rural</v>
      </c>
    </row>
    <row r="20" spans="1:17" ht="12.75">
      <c r="A20" t="s">
        <v>184</v>
      </c>
      <c r="B20" t="s">
        <v>12</v>
      </c>
      <c r="C20" t="s">
        <v>278</v>
      </c>
      <c r="D20" s="29">
        <v>2824567.65</v>
      </c>
      <c r="E20" s="23">
        <f t="shared" si="5"/>
        <v>847370.2949999999</v>
      </c>
      <c r="F20" s="23">
        <v>0</v>
      </c>
      <c r="G20" s="23">
        <f t="shared" si="6"/>
        <v>847370.2949999999</v>
      </c>
      <c r="H20" s="23">
        <v>178859.86045200002</v>
      </c>
      <c r="I20" s="24">
        <f t="shared" si="0"/>
        <v>0.3</v>
      </c>
      <c r="J20" s="25">
        <f t="shared" si="1"/>
        <v>0.06332291614683049</v>
      </c>
      <c r="K20" s="26">
        <f t="shared" si="2"/>
        <v>-668510.4345479999</v>
      </c>
      <c r="L20" s="23">
        <f t="shared" si="7"/>
        <v>178859.86045200002</v>
      </c>
      <c r="M20" s="23">
        <f t="shared" si="3"/>
        <v>0</v>
      </c>
      <c r="N20" s="23">
        <v>29335716</v>
      </c>
      <c r="O20" s="1">
        <v>6.097</v>
      </c>
      <c r="P20" s="3">
        <f t="shared" si="4"/>
        <v>0.06332291614683049</v>
      </c>
      <c r="Q20" t="str">
        <f>_xlfn.IFERROR(VLOOKUP(A20,Designation!$A$2:$D$148,4,FALSE),"Urban")</f>
        <v>Small Rural</v>
      </c>
    </row>
    <row r="21" spans="1:17" ht="12.75">
      <c r="A21" t="s">
        <v>83</v>
      </c>
      <c r="B21" t="s">
        <v>12</v>
      </c>
      <c r="C21" t="s">
        <v>279</v>
      </c>
      <c r="D21" s="29">
        <v>1136998.42</v>
      </c>
      <c r="E21" s="23">
        <f t="shared" si="5"/>
        <v>341099.52599999995</v>
      </c>
      <c r="F21" s="23">
        <v>0</v>
      </c>
      <c r="G21" s="23">
        <f t="shared" si="6"/>
        <v>341099.52599999995</v>
      </c>
      <c r="H21" s="23">
        <v>100001.734362</v>
      </c>
      <c r="I21" s="24">
        <f t="shared" si="0"/>
        <v>0.3</v>
      </c>
      <c r="J21" s="25">
        <f t="shared" si="1"/>
        <v>0.08795239518626596</v>
      </c>
      <c r="K21" s="26">
        <f t="shared" si="2"/>
        <v>-241097.79163799994</v>
      </c>
      <c r="L21" s="23">
        <f t="shared" si="7"/>
        <v>100001.734362</v>
      </c>
      <c r="M21" s="23">
        <f t="shared" si="3"/>
        <v>0</v>
      </c>
      <c r="N21" s="23">
        <v>29603829</v>
      </c>
      <c r="O21" s="1">
        <v>3.378</v>
      </c>
      <c r="P21" s="3">
        <f t="shared" si="4"/>
        <v>0.08795239518626596</v>
      </c>
      <c r="Q21" t="str">
        <f>_xlfn.IFERROR(VLOOKUP(A21,Designation!$A$2:$D$148,4,FALSE),"Urban")</f>
        <v>Small Rural</v>
      </c>
    </row>
    <row r="22" spans="1:17" ht="12.75">
      <c r="A22" t="s">
        <v>207</v>
      </c>
      <c r="B22" t="s">
        <v>12</v>
      </c>
      <c r="C22" t="s">
        <v>280</v>
      </c>
      <c r="D22" s="29">
        <v>3650981.76</v>
      </c>
      <c r="E22" s="23">
        <f t="shared" si="5"/>
        <v>1095294.528</v>
      </c>
      <c r="F22" s="23">
        <v>0</v>
      </c>
      <c r="G22" s="23">
        <f t="shared" si="6"/>
        <v>1095294.528</v>
      </c>
      <c r="H22" s="23">
        <v>0</v>
      </c>
      <c r="I22" s="24">
        <f t="shared" si="0"/>
        <v>0.3</v>
      </c>
      <c r="J22" s="25">
        <f t="shared" si="1"/>
        <v>0</v>
      </c>
      <c r="K22" s="26">
        <f t="shared" si="2"/>
        <v>-1095294.528</v>
      </c>
      <c r="L22" s="23">
        <f t="shared" si="7"/>
        <v>0</v>
      </c>
      <c r="M22" s="23">
        <f t="shared" si="3"/>
        <v>0</v>
      </c>
      <c r="N22" s="23">
        <v>33970346</v>
      </c>
      <c r="O22" s="1">
        <v>0</v>
      </c>
      <c r="P22" s="3">
        <f t="shared" si="4"/>
        <v>0</v>
      </c>
      <c r="Q22" t="str">
        <f>_xlfn.IFERROR(VLOOKUP(A22,Designation!$A$2:$D$148,4,FALSE),"Urban")</f>
        <v>Small Rural</v>
      </c>
    </row>
    <row r="23" spans="1:17" ht="12.75">
      <c r="A23" t="s">
        <v>208</v>
      </c>
      <c r="B23" t="s">
        <v>12</v>
      </c>
      <c r="C23" t="s">
        <v>281</v>
      </c>
      <c r="D23" s="29">
        <v>2423155.82</v>
      </c>
      <c r="E23" s="23">
        <f t="shared" si="5"/>
        <v>726946.7459999999</v>
      </c>
      <c r="F23" s="23">
        <v>0</v>
      </c>
      <c r="G23" s="23">
        <f t="shared" si="6"/>
        <v>726946.7459999999</v>
      </c>
      <c r="H23" s="23">
        <v>0</v>
      </c>
      <c r="I23" s="24">
        <f t="shared" si="0"/>
        <v>0.3</v>
      </c>
      <c r="J23" s="25">
        <f t="shared" si="1"/>
        <v>0</v>
      </c>
      <c r="K23" s="26">
        <f t="shared" si="2"/>
        <v>-726946.7459999999</v>
      </c>
      <c r="L23" s="23">
        <f t="shared" si="7"/>
        <v>0</v>
      </c>
      <c r="M23" s="23">
        <f t="shared" si="3"/>
        <v>0</v>
      </c>
      <c r="N23" s="23">
        <v>7203151</v>
      </c>
      <c r="O23" s="1">
        <v>0</v>
      </c>
      <c r="P23" s="3">
        <f t="shared" si="4"/>
        <v>0</v>
      </c>
      <c r="Q23" t="str">
        <f>_xlfn.IFERROR(VLOOKUP(A23,Designation!$A$2:$D$148,4,FALSE),"Urban")</f>
        <v>Small Rural</v>
      </c>
    </row>
    <row r="24" spans="1:17" ht="12.75">
      <c r="A24" t="s">
        <v>82</v>
      </c>
      <c r="B24" t="s">
        <v>12</v>
      </c>
      <c r="C24" t="s">
        <v>282</v>
      </c>
      <c r="D24" s="29">
        <v>978617.51</v>
      </c>
      <c r="E24" s="23">
        <f t="shared" si="5"/>
        <v>293585.25299999997</v>
      </c>
      <c r="F24" s="23">
        <v>0</v>
      </c>
      <c r="G24" s="23">
        <f t="shared" si="6"/>
        <v>293585.25299999997</v>
      </c>
      <c r="H24" s="23">
        <v>150007.06902000002</v>
      </c>
      <c r="I24" s="24">
        <f t="shared" si="0"/>
        <v>0.3</v>
      </c>
      <c r="J24" s="25">
        <f t="shared" si="1"/>
        <v>0.1532846770951401</v>
      </c>
      <c r="K24" s="26">
        <f t="shared" si="2"/>
        <v>-143578.18397999994</v>
      </c>
      <c r="L24" s="23">
        <f t="shared" si="7"/>
        <v>150007.06902000002</v>
      </c>
      <c r="M24" s="23">
        <f t="shared" si="3"/>
        <v>0</v>
      </c>
      <c r="N24" s="23">
        <v>18451054</v>
      </c>
      <c r="O24" s="1">
        <v>8.13</v>
      </c>
      <c r="P24" s="3">
        <f t="shared" si="4"/>
        <v>0.1532846770951401</v>
      </c>
      <c r="Q24" t="str">
        <f>_xlfn.IFERROR(VLOOKUP(A24,Designation!$A$2:$D$148,4,FALSE),"Urban")</f>
        <v>Small Rural</v>
      </c>
    </row>
    <row r="25" spans="1:17" ht="12.75">
      <c r="A25" t="s">
        <v>209</v>
      </c>
      <c r="B25" t="s">
        <v>13</v>
      </c>
      <c r="C25" t="s">
        <v>283</v>
      </c>
      <c r="D25" s="29">
        <v>8165408.71</v>
      </c>
      <c r="E25" s="23">
        <f t="shared" si="5"/>
        <v>2449622.613</v>
      </c>
      <c r="F25" s="23">
        <v>0</v>
      </c>
      <c r="G25" s="23">
        <f t="shared" si="6"/>
        <v>2449622.613</v>
      </c>
      <c r="H25" s="23">
        <v>0</v>
      </c>
      <c r="I25" s="24">
        <f t="shared" si="0"/>
        <v>0.3</v>
      </c>
      <c r="J25" s="25">
        <f t="shared" si="1"/>
        <v>0</v>
      </c>
      <c r="K25" s="26">
        <f t="shared" si="2"/>
        <v>-2449622.613</v>
      </c>
      <c r="L25" s="23">
        <f t="shared" si="7"/>
        <v>0</v>
      </c>
      <c r="M25" s="23">
        <f t="shared" si="3"/>
        <v>0</v>
      </c>
      <c r="N25" s="23">
        <v>73819470</v>
      </c>
      <c r="O25" s="1">
        <v>0</v>
      </c>
      <c r="P25" s="3">
        <f t="shared" si="4"/>
        <v>0</v>
      </c>
      <c r="Q25" t="str">
        <f>_xlfn.IFERROR(VLOOKUP(A25,Designation!$A$2:$D$148,4,FALSE),"Urban")</f>
        <v>Small Rural</v>
      </c>
    </row>
    <row r="26" spans="1:17" ht="12.75">
      <c r="A26" t="s">
        <v>84</v>
      </c>
      <c r="B26" t="s">
        <v>13</v>
      </c>
      <c r="C26" t="s">
        <v>284</v>
      </c>
      <c r="D26" s="29">
        <v>3331558.08</v>
      </c>
      <c r="E26" s="23">
        <f t="shared" si="5"/>
        <v>999467.424</v>
      </c>
      <c r="F26" s="23">
        <v>0</v>
      </c>
      <c r="G26" s="23">
        <f t="shared" si="6"/>
        <v>999467.424</v>
      </c>
      <c r="H26" s="23">
        <v>123962.90505</v>
      </c>
      <c r="I26" s="24">
        <f t="shared" si="0"/>
        <v>0.3</v>
      </c>
      <c r="J26" s="25">
        <f t="shared" si="1"/>
        <v>0.03720868796920389</v>
      </c>
      <c r="K26" s="26">
        <f t="shared" si="2"/>
        <v>-875504.5189499999</v>
      </c>
      <c r="L26" s="23">
        <f t="shared" si="7"/>
        <v>0</v>
      </c>
      <c r="M26" s="23">
        <f t="shared" si="3"/>
        <v>-123962.90505</v>
      </c>
      <c r="N26" s="23">
        <v>26572970</v>
      </c>
      <c r="O26" s="1">
        <v>0</v>
      </c>
      <c r="P26" s="3">
        <f t="shared" si="4"/>
        <v>0</v>
      </c>
      <c r="Q26" t="str">
        <f>_xlfn.IFERROR(VLOOKUP(A26,Designation!$A$2:$D$148,4,FALSE),"Urban")</f>
        <v>Small Rural</v>
      </c>
    </row>
    <row r="27" spans="1:17" ht="12.75">
      <c r="A27" t="s">
        <v>85</v>
      </c>
      <c r="B27" t="s">
        <v>14</v>
      </c>
      <c r="C27" t="s">
        <v>285</v>
      </c>
      <c r="D27" s="29">
        <v>305161972.94</v>
      </c>
      <c r="E27" s="23">
        <f t="shared" si="5"/>
        <v>76290493.235</v>
      </c>
      <c r="F27" s="23">
        <v>3107770.19</v>
      </c>
      <c r="G27" s="23">
        <f t="shared" si="6"/>
        <v>79398263.425</v>
      </c>
      <c r="H27" s="23">
        <v>67376649.96792</v>
      </c>
      <c r="I27" s="24">
        <f t="shared" si="0"/>
        <v>0.2601840021548525</v>
      </c>
      <c r="J27" s="25">
        <f t="shared" si="1"/>
        <v>0.22078979670631305</v>
      </c>
      <c r="K27" s="26">
        <f t="shared" si="2"/>
        <v>-12021613.457079992</v>
      </c>
      <c r="L27" s="23">
        <f t="shared" si="7"/>
        <v>67376649.96792</v>
      </c>
      <c r="M27" s="23">
        <f t="shared" si="3"/>
        <v>0</v>
      </c>
      <c r="N27" s="23">
        <v>4957810888</v>
      </c>
      <c r="O27" s="1">
        <v>13.59</v>
      </c>
      <c r="P27" s="3">
        <f t="shared" si="4"/>
        <v>0.22078979670631305</v>
      </c>
      <c r="Q27" t="str">
        <f>_xlfn.IFERROR(VLOOKUP(A27,Designation!$A$2:$D$148,4,FALSE),"Urban")</f>
        <v>Urban</v>
      </c>
    </row>
    <row r="28" spans="1:17" ht="12.75">
      <c r="A28" t="s">
        <v>86</v>
      </c>
      <c r="B28" t="s">
        <v>14</v>
      </c>
      <c r="C28" t="s">
        <v>286</v>
      </c>
      <c r="D28" s="29">
        <v>283692098.37</v>
      </c>
      <c r="E28" s="23">
        <f t="shared" si="5"/>
        <v>70923024.5925</v>
      </c>
      <c r="F28" s="23">
        <v>5484100.72</v>
      </c>
      <c r="G28" s="23">
        <f t="shared" si="6"/>
        <v>76407125.3125</v>
      </c>
      <c r="H28" s="23">
        <v>76404762.27592501</v>
      </c>
      <c r="I28" s="24">
        <f t="shared" si="0"/>
        <v>0.26933117189907585</v>
      </c>
      <c r="J28" s="25">
        <f t="shared" si="1"/>
        <v>0.2693228423171503</v>
      </c>
      <c r="K28" s="26">
        <f t="shared" si="2"/>
        <v>-2363.0365749895573</v>
      </c>
      <c r="L28" s="23">
        <f t="shared" si="7"/>
        <v>76404762.27592501</v>
      </c>
      <c r="M28" s="23">
        <f t="shared" si="3"/>
        <v>0</v>
      </c>
      <c r="N28" s="23">
        <v>7792428585</v>
      </c>
      <c r="O28" s="1">
        <v>9.805</v>
      </c>
      <c r="P28" s="3">
        <f t="shared" si="4"/>
        <v>0.2693228423171503</v>
      </c>
      <c r="Q28" t="str">
        <f>_xlfn.IFERROR(VLOOKUP(A28,Designation!$A$2:$D$148,4,FALSE),"Urban")</f>
        <v>Urban</v>
      </c>
    </row>
    <row r="29" spans="1:17" ht="12.75">
      <c r="A29" t="s">
        <v>87</v>
      </c>
      <c r="B29" t="s">
        <v>15</v>
      </c>
      <c r="C29" t="s">
        <v>287</v>
      </c>
      <c r="D29" s="29">
        <v>10061015.84</v>
      </c>
      <c r="E29" s="23">
        <f t="shared" si="5"/>
        <v>3018304.752</v>
      </c>
      <c r="F29" s="23">
        <v>179452.74</v>
      </c>
      <c r="G29" s="23">
        <f t="shared" si="6"/>
        <v>3197757.4919999996</v>
      </c>
      <c r="H29" s="23">
        <v>2656858.5666</v>
      </c>
      <c r="I29" s="24">
        <f t="shared" si="0"/>
        <v>0.3178364434420769</v>
      </c>
      <c r="J29" s="25">
        <f t="shared" si="1"/>
        <v>0.26407458340707674</v>
      </c>
      <c r="K29" s="26">
        <f t="shared" si="2"/>
        <v>-540898.9253999996</v>
      </c>
      <c r="L29" s="23">
        <f t="shared" si="7"/>
        <v>2656858.5666</v>
      </c>
      <c r="M29" s="23">
        <f t="shared" si="3"/>
        <v>0</v>
      </c>
      <c r="N29" s="23">
        <v>285376860</v>
      </c>
      <c r="O29" s="1">
        <v>9.31</v>
      </c>
      <c r="P29" s="3">
        <f t="shared" si="4"/>
        <v>0.26407458340707674</v>
      </c>
      <c r="Q29" t="str">
        <f>_xlfn.IFERROR(VLOOKUP(A29,Designation!$A$2:$D$148,4,FALSE),"Urban")</f>
        <v>Small Rural</v>
      </c>
    </row>
    <row r="30" spans="1:17" ht="12.75">
      <c r="A30" t="s">
        <v>88</v>
      </c>
      <c r="B30" t="s">
        <v>15</v>
      </c>
      <c r="C30" t="s">
        <v>288</v>
      </c>
      <c r="D30" s="29">
        <v>13823847.02</v>
      </c>
      <c r="E30" s="23">
        <f t="shared" si="5"/>
        <v>3455961.755</v>
      </c>
      <c r="F30" s="23">
        <v>173421.01</v>
      </c>
      <c r="G30" s="23">
        <f t="shared" si="6"/>
        <v>3629382.7649999997</v>
      </c>
      <c r="H30" s="23">
        <v>2341880.658922</v>
      </c>
      <c r="I30" s="24">
        <f t="shared" si="0"/>
        <v>0.2625450614253108</v>
      </c>
      <c r="J30" s="25">
        <f t="shared" si="1"/>
        <v>0.16940875109033143</v>
      </c>
      <c r="K30" s="26">
        <f t="shared" si="2"/>
        <v>-1287502.1060779998</v>
      </c>
      <c r="L30" s="23">
        <f t="shared" si="7"/>
        <v>2341880.658922</v>
      </c>
      <c r="M30" s="23">
        <f t="shared" si="3"/>
        <v>0</v>
      </c>
      <c r="N30" s="23">
        <v>347511598</v>
      </c>
      <c r="O30" s="1">
        <v>6.739</v>
      </c>
      <c r="P30" s="3">
        <f t="shared" si="4"/>
        <v>0.16940875109033143</v>
      </c>
      <c r="Q30" t="str">
        <f>_xlfn.IFERROR(VLOOKUP(A30,Designation!$A$2:$D$148,4,FALSE),"Urban")</f>
        <v>Rural</v>
      </c>
    </row>
    <row r="31" spans="1:17" ht="12.75">
      <c r="A31" t="s">
        <v>89</v>
      </c>
      <c r="B31" t="s">
        <v>16</v>
      </c>
      <c r="C31" t="s">
        <v>289</v>
      </c>
      <c r="D31" s="29">
        <v>1831852.11</v>
      </c>
      <c r="E31" s="23">
        <f t="shared" si="5"/>
        <v>549555.633</v>
      </c>
      <c r="F31" s="23">
        <v>0</v>
      </c>
      <c r="G31" s="23">
        <f t="shared" si="6"/>
        <v>549555.633</v>
      </c>
      <c r="H31" s="23">
        <v>423420.38795</v>
      </c>
      <c r="I31" s="24">
        <f t="shared" si="0"/>
        <v>0.3</v>
      </c>
      <c r="J31" s="25">
        <f t="shared" si="1"/>
        <v>0.23114332518360337</v>
      </c>
      <c r="K31" s="26">
        <f t="shared" si="2"/>
        <v>-126135.24505000003</v>
      </c>
      <c r="L31" s="23">
        <f t="shared" si="7"/>
        <v>350012.72984999995</v>
      </c>
      <c r="M31" s="23">
        <f t="shared" si="3"/>
        <v>-73407.65810000006</v>
      </c>
      <c r="N31" s="23">
        <v>48231050</v>
      </c>
      <c r="O31" s="1">
        <v>7.257</v>
      </c>
      <c r="P31" s="3">
        <f t="shared" si="4"/>
        <v>0.19107040788898616</v>
      </c>
      <c r="Q31" t="str">
        <f>_xlfn.IFERROR(VLOOKUP(A31,Designation!$A$2:$D$148,4,FALSE),"Urban")</f>
        <v>Small Rural</v>
      </c>
    </row>
    <row r="32" spans="1:17" ht="12.75">
      <c r="A32" t="s">
        <v>90</v>
      </c>
      <c r="B32" t="s">
        <v>16</v>
      </c>
      <c r="C32" t="s">
        <v>290</v>
      </c>
      <c r="D32" s="29">
        <v>2897758.68</v>
      </c>
      <c r="E32" s="23">
        <f t="shared" si="5"/>
        <v>869327.604</v>
      </c>
      <c r="F32" s="23">
        <v>0</v>
      </c>
      <c r="G32" s="23">
        <f t="shared" si="6"/>
        <v>869327.604</v>
      </c>
      <c r="H32" s="23">
        <v>792910.173744</v>
      </c>
      <c r="I32" s="24">
        <f t="shared" si="0"/>
        <v>0.3</v>
      </c>
      <c r="J32" s="25">
        <f t="shared" si="1"/>
        <v>0.27362878048354256</v>
      </c>
      <c r="K32" s="26">
        <f t="shared" si="2"/>
        <v>-76417.43025600002</v>
      </c>
      <c r="L32" s="23">
        <f t="shared" si="7"/>
        <v>792910.173744</v>
      </c>
      <c r="M32" s="23">
        <f t="shared" si="3"/>
        <v>0</v>
      </c>
      <c r="N32" s="23">
        <v>94259412</v>
      </c>
      <c r="O32" s="1">
        <v>8.412</v>
      </c>
      <c r="P32" s="3">
        <f t="shared" si="4"/>
        <v>0.27362878048354256</v>
      </c>
      <c r="Q32" t="str">
        <f>_xlfn.IFERROR(VLOOKUP(A32,Designation!$A$2:$D$148,4,FALSE),"Urban")</f>
        <v>Small Rural</v>
      </c>
    </row>
    <row r="33" spans="1:17" ht="12.75">
      <c r="A33" t="s">
        <v>91</v>
      </c>
      <c r="B33" t="s">
        <v>17</v>
      </c>
      <c r="C33" t="s">
        <v>291</v>
      </c>
      <c r="D33" s="29">
        <v>7182572.86</v>
      </c>
      <c r="E33" s="23">
        <f t="shared" si="5"/>
        <v>2154771.858</v>
      </c>
      <c r="F33" s="23">
        <v>585726.86</v>
      </c>
      <c r="G33" s="23">
        <f t="shared" si="6"/>
        <v>2740498.718</v>
      </c>
      <c r="H33" s="23">
        <v>2762411.16736</v>
      </c>
      <c r="I33" s="24">
        <f t="shared" si="0"/>
        <v>0.38154833531337123</v>
      </c>
      <c r="J33" s="25">
        <f t="shared" si="1"/>
        <v>0.3845991152758038</v>
      </c>
      <c r="K33" s="26">
        <f t="shared" si="2"/>
        <v>21912.44935999997</v>
      </c>
      <c r="L33" s="23">
        <f t="shared" si="7"/>
        <v>2762411.16736</v>
      </c>
      <c r="M33" s="23">
        <f t="shared" si="3"/>
        <v>0</v>
      </c>
      <c r="N33" s="23">
        <v>311995840</v>
      </c>
      <c r="O33" s="1">
        <v>8.854</v>
      </c>
      <c r="P33" s="3">
        <f t="shared" si="4"/>
        <v>0.3845991152758038</v>
      </c>
      <c r="Q33" t="str">
        <f>_xlfn.IFERROR(VLOOKUP(A33,Designation!$A$2:$D$148,4,FALSE),"Urban")</f>
        <v>Small Rural</v>
      </c>
    </row>
    <row r="34" spans="1:17" ht="12.75">
      <c r="A34" t="s">
        <v>92</v>
      </c>
      <c r="B34" t="s">
        <v>18</v>
      </c>
      <c r="C34" t="s">
        <v>292</v>
      </c>
      <c r="D34" s="29">
        <v>10529372.73</v>
      </c>
      <c r="E34" s="23">
        <f t="shared" si="5"/>
        <v>3158811.819</v>
      </c>
      <c r="F34" s="23">
        <v>0</v>
      </c>
      <c r="G34" s="23">
        <f t="shared" si="6"/>
        <v>3158811.819</v>
      </c>
      <c r="H34" s="23">
        <v>189860.59446599998</v>
      </c>
      <c r="I34" s="24">
        <f t="shared" si="0"/>
        <v>0.3</v>
      </c>
      <c r="J34" s="25">
        <f t="shared" si="1"/>
        <v>0.018031519952281142</v>
      </c>
      <c r="K34" s="26">
        <f t="shared" si="2"/>
        <v>-2968951.2245340003</v>
      </c>
      <c r="L34" s="23">
        <f t="shared" si="7"/>
        <v>0</v>
      </c>
      <c r="M34" s="23">
        <f t="shared" si="3"/>
        <v>-189860.59446599998</v>
      </c>
      <c r="N34" s="23">
        <v>39778042</v>
      </c>
      <c r="O34" s="1">
        <v>0</v>
      </c>
      <c r="P34" s="3">
        <f t="shared" si="4"/>
        <v>0</v>
      </c>
      <c r="Q34" t="str">
        <f>_xlfn.IFERROR(VLOOKUP(A34,Designation!$A$2:$D$148,4,FALSE),"Urban")</f>
        <v>Small Rural</v>
      </c>
    </row>
    <row r="35" spans="1:17" ht="12.75">
      <c r="A35" t="s">
        <v>210</v>
      </c>
      <c r="B35" t="s">
        <v>18</v>
      </c>
      <c r="C35" t="s">
        <v>293</v>
      </c>
      <c r="D35" s="29">
        <v>4419362.74</v>
      </c>
      <c r="E35" s="23">
        <f t="shared" si="5"/>
        <v>1325808.822</v>
      </c>
      <c r="F35" s="23">
        <v>0</v>
      </c>
      <c r="G35" s="23">
        <f t="shared" si="6"/>
        <v>1325808.822</v>
      </c>
      <c r="H35" s="23">
        <v>0</v>
      </c>
      <c r="I35" s="24">
        <f aca="true" t="shared" si="8" ref="I35:I66">(E35+F35)/D35</f>
        <v>0.3</v>
      </c>
      <c r="J35" s="25">
        <f aca="true" t="shared" si="9" ref="J35:J66">H35/D35</f>
        <v>0</v>
      </c>
      <c r="K35" s="26">
        <f aca="true" t="shared" si="10" ref="K35:K66">H35-G35</f>
        <v>-1325808.822</v>
      </c>
      <c r="L35" s="23">
        <f t="shared" si="7"/>
        <v>0</v>
      </c>
      <c r="M35" s="23">
        <f aca="true" t="shared" si="11" ref="M35:M66">L35-H35</f>
        <v>0</v>
      </c>
      <c r="N35" s="23">
        <v>10758151</v>
      </c>
      <c r="O35" s="1">
        <v>0</v>
      </c>
      <c r="P35" s="3">
        <f aca="true" t="shared" si="12" ref="P35:P66">L35/D35</f>
        <v>0</v>
      </c>
      <c r="Q35" t="str">
        <f>_xlfn.IFERROR(VLOOKUP(A35,Designation!$A$2:$D$148,4,FALSE),"Urban")</f>
        <v>Small Rural</v>
      </c>
    </row>
    <row r="36" spans="1:17" ht="12.75">
      <c r="A36" t="s">
        <v>211</v>
      </c>
      <c r="B36" t="s">
        <v>18</v>
      </c>
      <c r="C36" t="s">
        <v>294</v>
      </c>
      <c r="D36" s="29">
        <v>2880283.49</v>
      </c>
      <c r="E36" s="23">
        <f t="shared" si="5"/>
        <v>864085.047</v>
      </c>
      <c r="F36" s="23">
        <v>0</v>
      </c>
      <c r="G36" s="23">
        <f t="shared" si="6"/>
        <v>864085.047</v>
      </c>
      <c r="H36" s="23">
        <v>0</v>
      </c>
      <c r="I36" s="24">
        <f t="shared" si="8"/>
        <v>0.3</v>
      </c>
      <c r="J36" s="25">
        <f t="shared" si="9"/>
        <v>0</v>
      </c>
      <c r="K36" s="26">
        <f t="shared" si="10"/>
        <v>-864085.047</v>
      </c>
      <c r="L36" s="23">
        <f t="shared" si="7"/>
        <v>0</v>
      </c>
      <c r="M36" s="23">
        <f t="shared" si="11"/>
        <v>0</v>
      </c>
      <c r="N36" s="23">
        <v>34514743</v>
      </c>
      <c r="O36" s="1">
        <v>0</v>
      </c>
      <c r="P36" s="3">
        <f t="shared" si="12"/>
        <v>0</v>
      </c>
      <c r="Q36" t="str">
        <f>_xlfn.IFERROR(VLOOKUP(A36,Designation!$A$2:$D$148,4,FALSE),"Urban")</f>
        <v>Small Rural</v>
      </c>
    </row>
    <row r="37" spans="1:17" ht="12.75">
      <c r="A37" t="s">
        <v>212</v>
      </c>
      <c r="B37" t="s">
        <v>178</v>
      </c>
      <c r="C37" t="s">
        <v>295</v>
      </c>
      <c r="D37" s="29">
        <v>3269880.46</v>
      </c>
      <c r="E37" s="23">
        <f t="shared" si="5"/>
        <v>980964.1379999999</v>
      </c>
      <c r="F37" s="23">
        <v>0</v>
      </c>
      <c r="G37" s="23">
        <f t="shared" si="6"/>
        <v>980964.1379999999</v>
      </c>
      <c r="H37" s="23">
        <v>0</v>
      </c>
      <c r="I37" s="24">
        <f t="shared" si="8"/>
        <v>0.3</v>
      </c>
      <c r="J37" s="25">
        <f t="shared" si="9"/>
        <v>0</v>
      </c>
      <c r="K37" s="26">
        <f t="shared" si="10"/>
        <v>-980964.1379999999</v>
      </c>
      <c r="L37" s="23">
        <f t="shared" si="7"/>
        <v>0</v>
      </c>
      <c r="M37" s="23">
        <f t="shared" si="11"/>
        <v>0</v>
      </c>
      <c r="N37" s="23">
        <v>56436730</v>
      </c>
      <c r="O37" s="1">
        <v>0</v>
      </c>
      <c r="P37" s="3">
        <f t="shared" si="12"/>
        <v>0</v>
      </c>
      <c r="Q37" t="str">
        <f>_xlfn.IFERROR(VLOOKUP(A37,Designation!$A$2:$D$148,4,FALSE),"Urban")</f>
        <v>Small Rural</v>
      </c>
    </row>
    <row r="38" spans="1:17" ht="12.75">
      <c r="A38" t="s">
        <v>183</v>
      </c>
      <c r="B38" t="s">
        <v>178</v>
      </c>
      <c r="C38" t="s">
        <v>296</v>
      </c>
      <c r="D38" s="29">
        <v>3873179.52</v>
      </c>
      <c r="E38" s="23">
        <f t="shared" si="5"/>
        <v>1161953.856</v>
      </c>
      <c r="F38" s="23">
        <v>0</v>
      </c>
      <c r="G38" s="23">
        <f t="shared" si="6"/>
        <v>1161953.856</v>
      </c>
      <c r="H38" s="23">
        <v>385009.729425</v>
      </c>
      <c r="I38" s="24">
        <f t="shared" si="8"/>
        <v>0.3</v>
      </c>
      <c r="J38" s="25">
        <f t="shared" si="9"/>
        <v>0.09940404967983514</v>
      </c>
      <c r="K38" s="26">
        <f t="shared" si="10"/>
        <v>-776944.1265749999</v>
      </c>
      <c r="L38" s="23">
        <f t="shared" si="7"/>
        <v>385009.729425</v>
      </c>
      <c r="M38" s="23">
        <f t="shared" si="11"/>
        <v>0</v>
      </c>
      <c r="N38" s="23">
        <v>70193205</v>
      </c>
      <c r="O38" s="1">
        <v>5.485</v>
      </c>
      <c r="P38" s="3">
        <f t="shared" si="12"/>
        <v>0.09940404967983514</v>
      </c>
      <c r="Q38" t="str">
        <f>_xlfn.IFERROR(VLOOKUP(A38,Designation!$A$2:$D$148,4,FALSE),"Urban")</f>
        <v>Small Rural</v>
      </c>
    </row>
    <row r="39" spans="1:17" ht="12.75">
      <c r="A39" t="s">
        <v>213</v>
      </c>
      <c r="B39" t="s">
        <v>297</v>
      </c>
      <c r="C39" t="s">
        <v>298</v>
      </c>
      <c r="D39" s="29">
        <v>4816239.22</v>
      </c>
      <c r="E39" s="23">
        <f t="shared" si="5"/>
        <v>1444871.7659999998</v>
      </c>
      <c r="F39" s="23">
        <v>0</v>
      </c>
      <c r="G39" s="23">
        <f t="shared" si="6"/>
        <v>1444871.7659999998</v>
      </c>
      <c r="H39" s="23">
        <v>344768.724</v>
      </c>
      <c r="I39" s="24">
        <f t="shared" si="8"/>
        <v>0.3</v>
      </c>
      <c r="J39" s="25">
        <f t="shared" si="9"/>
        <v>0.07158463445260511</v>
      </c>
      <c r="K39" s="26">
        <f t="shared" si="10"/>
        <v>-1100103.042</v>
      </c>
      <c r="L39" s="23">
        <f t="shared" si="7"/>
        <v>344768.724</v>
      </c>
      <c r="M39" s="23">
        <f t="shared" si="11"/>
        <v>0</v>
      </c>
      <c r="N39" s="23">
        <v>57461454</v>
      </c>
      <c r="O39" s="1">
        <v>6</v>
      </c>
      <c r="P39" s="3">
        <f t="shared" si="12"/>
        <v>0.07158463445260511</v>
      </c>
      <c r="Q39" t="str">
        <f>_xlfn.IFERROR(VLOOKUP(A39,Designation!$A$2:$D$148,4,FALSE),"Urban")</f>
        <v>Small Rural</v>
      </c>
    </row>
    <row r="40" spans="1:17" ht="12.75">
      <c r="A40" t="s">
        <v>214</v>
      </c>
      <c r="B40" t="s">
        <v>299</v>
      </c>
      <c r="C40" t="s">
        <v>300</v>
      </c>
      <c r="D40" s="29">
        <v>4331247.76</v>
      </c>
      <c r="E40" s="23">
        <f t="shared" si="5"/>
        <v>1299374.328</v>
      </c>
      <c r="F40" s="23">
        <v>23452.35999999987</v>
      </c>
      <c r="G40" s="23">
        <f t="shared" si="6"/>
        <v>1322826.6879999998</v>
      </c>
      <c r="H40" s="23">
        <v>0</v>
      </c>
      <c r="I40" s="24">
        <f t="shared" si="8"/>
        <v>0.30541468909181035</v>
      </c>
      <c r="J40" s="25">
        <f t="shared" si="9"/>
        <v>0</v>
      </c>
      <c r="K40" s="26">
        <f t="shared" si="10"/>
        <v>-1322826.6879999998</v>
      </c>
      <c r="L40" s="23">
        <f t="shared" si="7"/>
        <v>0</v>
      </c>
      <c r="M40" s="23">
        <f t="shared" si="11"/>
        <v>0</v>
      </c>
      <c r="N40" s="23">
        <v>121167270</v>
      </c>
      <c r="O40" s="1">
        <v>0</v>
      </c>
      <c r="P40" s="3">
        <f t="shared" si="12"/>
        <v>0</v>
      </c>
      <c r="Q40" t="str">
        <f>_xlfn.IFERROR(VLOOKUP(A40,Designation!$A$2:$D$148,4,FALSE),"Urban")</f>
        <v>Small Rural</v>
      </c>
    </row>
    <row r="41" spans="1:17" ht="12.75">
      <c r="A41" t="s">
        <v>215</v>
      </c>
      <c r="B41" t="s">
        <v>301</v>
      </c>
      <c r="C41" t="s">
        <v>302</v>
      </c>
      <c r="D41" s="29">
        <v>45253771.55</v>
      </c>
      <c r="E41" s="23">
        <f t="shared" si="5"/>
        <v>11313442.8875</v>
      </c>
      <c r="F41" s="23">
        <v>0</v>
      </c>
      <c r="G41" s="23">
        <f t="shared" si="6"/>
        <v>11313442.8875</v>
      </c>
      <c r="H41" s="23">
        <v>0</v>
      </c>
      <c r="I41" s="24">
        <f t="shared" si="8"/>
        <v>0.25</v>
      </c>
      <c r="J41" s="25">
        <f t="shared" si="9"/>
        <v>0</v>
      </c>
      <c r="K41" s="26">
        <f t="shared" si="10"/>
        <v>-11313442.8875</v>
      </c>
      <c r="L41" s="23">
        <f t="shared" si="7"/>
        <v>0</v>
      </c>
      <c r="M41" s="23">
        <f t="shared" si="11"/>
        <v>0</v>
      </c>
      <c r="N41" s="23">
        <v>435646439</v>
      </c>
      <c r="O41" s="1">
        <v>0</v>
      </c>
      <c r="P41" s="3">
        <f t="shared" si="12"/>
        <v>0</v>
      </c>
      <c r="Q41" t="str">
        <f>_xlfn.IFERROR(VLOOKUP(A41,Designation!$A$2:$D$148,4,FALSE),"Urban")</f>
        <v>Rural</v>
      </c>
    </row>
    <row r="42" spans="1:17" ht="12.75">
      <c r="A42" t="s">
        <v>93</v>
      </c>
      <c r="B42" t="s">
        <v>19</v>
      </c>
      <c r="C42" t="s">
        <v>303</v>
      </c>
      <c r="D42" s="29">
        <v>919997850.8</v>
      </c>
      <c r="E42" s="23">
        <f t="shared" si="5"/>
        <v>229999462.7</v>
      </c>
      <c r="F42" s="23">
        <v>13961260.089999974</v>
      </c>
      <c r="G42" s="23">
        <f t="shared" si="6"/>
        <v>243960722.78999996</v>
      </c>
      <c r="H42" s="23">
        <v>243950238.45876002</v>
      </c>
      <c r="I42" s="24">
        <f t="shared" si="8"/>
        <v>0.26517531815738454</v>
      </c>
      <c r="J42" s="25">
        <f t="shared" si="9"/>
        <v>0.26516392211854506</v>
      </c>
      <c r="K42" s="26">
        <f t="shared" si="10"/>
        <v>-10484.331239938736</v>
      </c>
      <c r="L42" s="23">
        <f t="shared" si="7"/>
        <v>243950238.45876002</v>
      </c>
      <c r="M42" s="23">
        <f t="shared" si="11"/>
        <v>0</v>
      </c>
      <c r="N42" s="23">
        <v>21765724345</v>
      </c>
      <c r="O42" s="1">
        <v>11.208</v>
      </c>
      <c r="P42" s="3">
        <f t="shared" si="12"/>
        <v>0.26516392211854506</v>
      </c>
      <c r="Q42" t="str">
        <f>_xlfn.IFERROR(VLOOKUP(A42,Designation!$A$2:$D$148,4,FALSE),"Urban")</f>
        <v>Urban</v>
      </c>
    </row>
    <row r="43" spans="1:17" ht="12.75">
      <c r="A43" t="s">
        <v>187</v>
      </c>
      <c r="B43" t="s">
        <v>188</v>
      </c>
      <c r="C43" t="s">
        <v>304</v>
      </c>
      <c r="D43" s="29">
        <v>3723884.93</v>
      </c>
      <c r="E43" s="23">
        <f t="shared" si="5"/>
        <v>1117165.479</v>
      </c>
      <c r="F43" s="23">
        <v>4996.700000000186</v>
      </c>
      <c r="G43" s="23">
        <f t="shared" si="6"/>
        <v>1122162.1790000002</v>
      </c>
      <c r="H43" s="23">
        <v>297219.849</v>
      </c>
      <c r="I43" s="24">
        <f t="shared" si="8"/>
        <v>0.3013417976371252</v>
      </c>
      <c r="J43" s="25">
        <f t="shared" si="9"/>
        <v>0.07981445575978095</v>
      </c>
      <c r="K43" s="26">
        <f t="shared" si="10"/>
        <v>-824942.3300000003</v>
      </c>
      <c r="L43" s="23">
        <f t="shared" si="7"/>
        <v>297219.849</v>
      </c>
      <c r="M43" s="23">
        <f t="shared" si="11"/>
        <v>0</v>
      </c>
      <c r="N43" s="23">
        <v>99073283</v>
      </c>
      <c r="O43" s="1">
        <v>3</v>
      </c>
      <c r="P43" s="3">
        <f t="shared" si="12"/>
        <v>0.07981445575978095</v>
      </c>
      <c r="Q43" t="str">
        <f>_xlfn.IFERROR(VLOOKUP(A43,Designation!$A$2:$D$148,4,FALSE),"Urban")</f>
        <v>Small Rural</v>
      </c>
    </row>
    <row r="44" spans="1:17" ht="12.75">
      <c r="A44" t="s">
        <v>94</v>
      </c>
      <c r="B44" t="s">
        <v>20</v>
      </c>
      <c r="C44" t="s">
        <v>305</v>
      </c>
      <c r="D44" s="29">
        <v>622468732.49</v>
      </c>
      <c r="E44" s="23">
        <f t="shared" si="5"/>
        <v>155617183.1225</v>
      </c>
      <c r="F44" s="23">
        <v>4936260.97</v>
      </c>
      <c r="G44" s="23">
        <f t="shared" si="6"/>
        <v>160553444.0925</v>
      </c>
      <c r="H44" s="23">
        <v>73708634.92320001</v>
      </c>
      <c r="I44" s="24">
        <f t="shared" si="8"/>
        <v>0.25793013482019245</v>
      </c>
      <c r="J44" s="25">
        <f t="shared" si="9"/>
        <v>0.1184133934380136</v>
      </c>
      <c r="K44" s="26">
        <f t="shared" si="10"/>
        <v>-86844809.16929999</v>
      </c>
      <c r="L44" s="23">
        <f t="shared" si="7"/>
        <v>73708634.92320001</v>
      </c>
      <c r="M44" s="23">
        <f t="shared" si="11"/>
        <v>0</v>
      </c>
      <c r="N44" s="23">
        <v>8144600544</v>
      </c>
      <c r="O44" s="1">
        <v>9.05</v>
      </c>
      <c r="P44" s="3">
        <f t="shared" si="12"/>
        <v>0.1184133934380136</v>
      </c>
      <c r="Q44" t="str">
        <f>_xlfn.IFERROR(VLOOKUP(A44,Designation!$A$2:$D$148,4,FALSE),"Urban")</f>
        <v>Urban</v>
      </c>
    </row>
    <row r="45" spans="1:17" ht="12.75">
      <c r="A45" t="s">
        <v>95</v>
      </c>
      <c r="B45" t="s">
        <v>21</v>
      </c>
      <c r="C45" t="s">
        <v>306</v>
      </c>
      <c r="D45" s="29">
        <v>71608063.99</v>
      </c>
      <c r="E45" s="23">
        <f t="shared" si="5"/>
        <v>17902015.9975</v>
      </c>
      <c r="F45" s="23">
        <v>3140096.46</v>
      </c>
      <c r="G45" s="23">
        <f t="shared" si="6"/>
        <v>21042112.4575</v>
      </c>
      <c r="H45" s="23">
        <v>17453789.572049998</v>
      </c>
      <c r="I45" s="24">
        <f t="shared" si="8"/>
        <v>0.2938511570489954</v>
      </c>
      <c r="J45" s="25">
        <f t="shared" si="9"/>
        <v>0.24374055936615469</v>
      </c>
      <c r="K45" s="26">
        <f t="shared" si="10"/>
        <v>-3588322.885450002</v>
      </c>
      <c r="L45" s="23">
        <f t="shared" si="7"/>
        <v>15337982.64339</v>
      </c>
      <c r="M45" s="23">
        <f t="shared" si="11"/>
        <v>-2115806.928659998</v>
      </c>
      <c r="N45" s="23">
        <v>3235178790</v>
      </c>
      <c r="O45" s="1">
        <v>4.741</v>
      </c>
      <c r="P45" s="3">
        <f t="shared" si="12"/>
        <v>0.21419351102037804</v>
      </c>
      <c r="Q45" t="str">
        <f>_xlfn.IFERROR(VLOOKUP(A45,Designation!$A$2:$D$148,4,FALSE),"Urban")</f>
        <v>Rural</v>
      </c>
    </row>
    <row r="46" spans="1:17" ht="12.75">
      <c r="A46" t="s">
        <v>216</v>
      </c>
      <c r="B46" t="s">
        <v>307</v>
      </c>
      <c r="C46" t="s">
        <v>308</v>
      </c>
      <c r="D46" s="29">
        <v>22491975.27</v>
      </c>
      <c r="E46" s="23">
        <f t="shared" si="5"/>
        <v>5622993.8175</v>
      </c>
      <c r="F46" s="23">
        <v>706569</v>
      </c>
      <c r="G46" s="23">
        <f t="shared" si="6"/>
        <v>6329562.8175</v>
      </c>
      <c r="H46" s="23">
        <v>1589938.68816</v>
      </c>
      <c r="I46" s="24">
        <f t="shared" si="8"/>
        <v>0.28141427071291636</v>
      </c>
      <c r="J46" s="25">
        <f t="shared" si="9"/>
        <v>0.07068915331241159</v>
      </c>
      <c r="K46" s="26">
        <f t="shared" si="10"/>
        <v>-4739624.12934</v>
      </c>
      <c r="L46" s="23">
        <f t="shared" si="7"/>
        <v>1589938.68816</v>
      </c>
      <c r="M46" s="23">
        <f t="shared" si="11"/>
        <v>0</v>
      </c>
      <c r="N46" s="23">
        <v>277573095</v>
      </c>
      <c r="O46" s="1">
        <v>5.728</v>
      </c>
      <c r="P46" s="3">
        <f t="shared" si="12"/>
        <v>0.07068915331241159</v>
      </c>
      <c r="Q46" t="str">
        <f>_xlfn.IFERROR(VLOOKUP(A46,Designation!$A$2:$D$148,4,FALSE),"Urban")</f>
        <v>Rural</v>
      </c>
    </row>
    <row r="47" spans="1:17" ht="12.75">
      <c r="A47" t="s">
        <v>217</v>
      </c>
      <c r="B47" t="s">
        <v>307</v>
      </c>
      <c r="C47" t="s">
        <v>309</v>
      </c>
      <c r="D47" s="29">
        <v>4030402.22</v>
      </c>
      <c r="E47" s="23">
        <f t="shared" si="5"/>
        <v>1209120.666</v>
      </c>
      <c r="F47" s="23">
        <v>183362.49</v>
      </c>
      <c r="G47" s="23">
        <f t="shared" si="6"/>
        <v>1392483.156</v>
      </c>
      <c r="H47" s="23">
        <v>0</v>
      </c>
      <c r="I47" s="24">
        <f t="shared" si="8"/>
        <v>0.34549483649301876</v>
      </c>
      <c r="J47" s="25">
        <f t="shared" si="9"/>
        <v>0</v>
      </c>
      <c r="K47" s="26">
        <f t="shared" si="10"/>
        <v>-1392483.156</v>
      </c>
      <c r="L47" s="23">
        <f t="shared" si="7"/>
        <v>0</v>
      </c>
      <c r="M47" s="23">
        <f t="shared" si="11"/>
        <v>0</v>
      </c>
      <c r="N47" s="23">
        <v>53529092</v>
      </c>
      <c r="O47" s="1">
        <v>0</v>
      </c>
      <c r="P47" s="3">
        <f t="shared" si="12"/>
        <v>0</v>
      </c>
      <c r="Q47" t="str">
        <f>_xlfn.IFERROR(VLOOKUP(A47,Designation!$A$2:$D$148,4,FALSE),"Urban")</f>
        <v>Small Rural</v>
      </c>
    </row>
    <row r="48" spans="1:17" ht="12.75">
      <c r="A48" t="s">
        <v>218</v>
      </c>
      <c r="B48" t="s">
        <v>307</v>
      </c>
      <c r="C48" t="s">
        <v>310</v>
      </c>
      <c r="D48" s="29">
        <v>4547569.78</v>
      </c>
      <c r="E48" s="23">
        <f t="shared" si="5"/>
        <v>1364270.9340000001</v>
      </c>
      <c r="F48" s="23">
        <v>0</v>
      </c>
      <c r="G48" s="23">
        <f t="shared" si="6"/>
        <v>1364270.9340000001</v>
      </c>
      <c r="H48" s="23">
        <v>0</v>
      </c>
      <c r="I48" s="24">
        <f t="shared" si="8"/>
        <v>0.3</v>
      </c>
      <c r="J48" s="25">
        <f t="shared" si="9"/>
        <v>0</v>
      </c>
      <c r="K48" s="26">
        <f t="shared" si="10"/>
        <v>-1364270.9340000001</v>
      </c>
      <c r="L48" s="23">
        <f t="shared" si="7"/>
        <v>0</v>
      </c>
      <c r="M48" s="23">
        <f t="shared" si="11"/>
        <v>0</v>
      </c>
      <c r="N48" s="23">
        <v>40838500</v>
      </c>
      <c r="O48" s="1">
        <v>0</v>
      </c>
      <c r="P48" s="3">
        <f t="shared" si="12"/>
        <v>0</v>
      </c>
      <c r="Q48" t="str">
        <f>_xlfn.IFERROR(VLOOKUP(A48,Designation!$A$2:$D$148,4,FALSE),"Urban")</f>
        <v>Small Rural</v>
      </c>
    </row>
    <row r="49" spans="1:17" ht="12.75">
      <c r="A49" t="s">
        <v>219</v>
      </c>
      <c r="B49" t="s">
        <v>307</v>
      </c>
      <c r="C49" t="s">
        <v>311</v>
      </c>
      <c r="D49" s="29">
        <v>3724339.03</v>
      </c>
      <c r="E49" s="23">
        <f t="shared" si="5"/>
        <v>1117301.7089999998</v>
      </c>
      <c r="F49" s="23">
        <v>127133.32</v>
      </c>
      <c r="G49" s="23">
        <f t="shared" si="6"/>
        <v>1244435.0289999999</v>
      </c>
      <c r="H49" s="23">
        <v>0</v>
      </c>
      <c r="I49" s="24">
        <f t="shared" si="8"/>
        <v>0.3341358074482279</v>
      </c>
      <c r="J49" s="25">
        <f t="shared" si="9"/>
        <v>0</v>
      </c>
      <c r="K49" s="26">
        <f t="shared" si="10"/>
        <v>-1244435.0289999999</v>
      </c>
      <c r="L49" s="23">
        <f t="shared" si="7"/>
        <v>0</v>
      </c>
      <c r="M49" s="23">
        <f t="shared" si="11"/>
        <v>0</v>
      </c>
      <c r="N49" s="23">
        <v>27177878</v>
      </c>
      <c r="O49" s="1">
        <v>0</v>
      </c>
      <c r="P49" s="3">
        <f t="shared" si="12"/>
        <v>0</v>
      </c>
      <c r="Q49" t="str">
        <f>_xlfn.IFERROR(VLOOKUP(A49,Designation!$A$2:$D$148,4,FALSE),"Urban")</f>
        <v>Small Rural</v>
      </c>
    </row>
    <row r="50" spans="1:17" ht="12.75">
      <c r="A50" t="s">
        <v>220</v>
      </c>
      <c r="B50" t="s">
        <v>307</v>
      </c>
      <c r="C50" t="s">
        <v>312</v>
      </c>
      <c r="D50" s="29">
        <v>1438660.63</v>
      </c>
      <c r="E50" s="23">
        <f t="shared" si="5"/>
        <v>431598.18899999995</v>
      </c>
      <c r="F50" s="23">
        <v>17799.04</v>
      </c>
      <c r="G50" s="23">
        <f t="shared" si="6"/>
        <v>449397.22899999993</v>
      </c>
      <c r="H50" s="23">
        <v>0</v>
      </c>
      <c r="I50" s="24">
        <f t="shared" si="8"/>
        <v>0.3123719518202149</v>
      </c>
      <c r="J50" s="25">
        <f t="shared" si="9"/>
        <v>0</v>
      </c>
      <c r="K50" s="26">
        <f t="shared" si="10"/>
        <v>-449397.22899999993</v>
      </c>
      <c r="L50" s="23">
        <f t="shared" si="7"/>
        <v>0</v>
      </c>
      <c r="M50" s="23">
        <f t="shared" si="11"/>
        <v>0</v>
      </c>
      <c r="N50" s="23">
        <v>26830186</v>
      </c>
      <c r="O50" s="1">
        <v>0</v>
      </c>
      <c r="P50" s="3">
        <f t="shared" si="12"/>
        <v>0</v>
      </c>
      <c r="Q50" t="str">
        <f>_xlfn.IFERROR(VLOOKUP(A50,Designation!$A$2:$D$148,4,FALSE),"Urban")</f>
        <v>Small Rural</v>
      </c>
    </row>
    <row r="51" spans="1:17" ht="12.75">
      <c r="A51" t="s">
        <v>221</v>
      </c>
      <c r="B51" t="s">
        <v>22</v>
      </c>
      <c r="C51" t="s">
        <v>313</v>
      </c>
      <c r="D51" s="29">
        <v>5173070.51</v>
      </c>
      <c r="E51" s="23">
        <f t="shared" si="5"/>
        <v>1551921.153</v>
      </c>
      <c r="F51" s="23">
        <v>67342.06999999983</v>
      </c>
      <c r="G51" s="23">
        <f t="shared" si="6"/>
        <v>1619263.2229999998</v>
      </c>
      <c r="H51" s="23">
        <v>0</v>
      </c>
      <c r="I51" s="24">
        <f t="shared" si="8"/>
        <v>0.31301781405643353</v>
      </c>
      <c r="J51" s="25">
        <f t="shared" si="9"/>
        <v>0</v>
      </c>
      <c r="K51" s="26">
        <f t="shared" si="10"/>
        <v>-1619263.2229999998</v>
      </c>
      <c r="L51" s="23">
        <f t="shared" si="7"/>
        <v>0</v>
      </c>
      <c r="M51" s="23">
        <f t="shared" si="11"/>
        <v>0</v>
      </c>
      <c r="N51" s="23">
        <v>50906936</v>
      </c>
      <c r="O51" s="1">
        <v>0</v>
      </c>
      <c r="P51" s="3">
        <f t="shared" si="12"/>
        <v>0</v>
      </c>
      <c r="Q51" t="str">
        <f>_xlfn.IFERROR(VLOOKUP(A51,Designation!$A$2:$D$148,4,FALSE),"Urban")</f>
        <v>Small Rural</v>
      </c>
    </row>
    <row r="52" spans="1:17" ht="12.75">
      <c r="A52" t="s">
        <v>96</v>
      </c>
      <c r="B52" t="s">
        <v>22</v>
      </c>
      <c r="C52" t="s">
        <v>314</v>
      </c>
      <c r="D52" s="29">
        <v>127538620.28</v>
      </c>
      <c r="E52" s="23">
        <f t="shared" si="5"/>
        <v>31884655.07</v>
      </c>
      <c r="F52" s="23">
        <v>5661380.25</v>
      </c>
      <c r="G52" s="23">
        <f t="shared" si="6"/>
        <v>37546035.32</v>
      </c>
      <c r="H52" s="23">
        <v>5750476.391980001</v>
      </c>
      <c r="I52" s="24">
        <f t="shared" si="8"/>
        <v>0.29438953657779054</v>
      </c>
      <c r="J52" s="25">
        <f t="shared" si="9"/>
        <v>0.045088118244931044</v>
      </c>
      <c r="K52" s="26">
        <f t="shared" si="10"/>
        <v>-31795558.92802</v>
      </c>
      <c r="L52" s="23">
        <f t="shared" si="7"/>
        <v>5750476.391980001</v>
      </c>
      <c r="M52" s="23">
        <f t="shared" si="11"/>
        <v>0</v>
      </c>
      <c r="N52" s="23">
        <v>826099180</v>
      </c>
      <c r="O52" s="1">
        <v>6.961</v>
      </c>
      <c r="P52" s="3">
        <f t="shared" si="12"/>
        <v>0.045088118244931044</v>
      </c>
      <c r="Q52" t="str">
        <f>_xlfn.IFERROR(VLOOKUP(A52,Designation!$A$2:$D$148,4,FALSE),"Urban")</f>
        <v>Urban</v>
      </c>
    </row>
    <row r="53" spans="1:17" ht="12.75">
      <c r="A53" t="s">
        <v>97</v>
      </c>
      <c r="B53" t="s">
        <v>22</v>
      </c>
      <c r="C53" t="s">
        <v>315</v>
      </c>
      <c r="D53" s="29">
        <v>87718915.21</v>
      </c>
      <c r="E53" s="23">
        <f t="shared" si="5"/>
        <v>21929728.8025</v>
      </c>
      <c r="F53" s="23">
        <v>4239435.37</v>
      </c>
      <c r="G53" s="23">
        <f t="shared" si="6"/>
        <v>26169164.1725</v>
      </c>
      <c r="H53" s="23">
        <v>8766500.050350001</v>
      </c>
      <c r="I53" s="24">
        <f t="shared" si="8"/>
        <v>0.2983297742550823</v>
      </c>
      <c r="J53" s="25">
        <f t="shared" si="9"/>
        <v>0.09993853696620517</v>
      </c>
      <c r="K53" s="26">
        <f t="shared" si="10"/>
        <v>-17402664.122149996</v>
      </c>
      <c r="L53" s="23">
        <f t="shared" si="7"/>
        <v>8766500.050350001</v>
      </c>
      <c r="M53" s="23">
        <f t="shared" si="11"/>
        <v>0</v>
      </c>
      <c r="N53" s="23">
        <v>702950850</v>
      </c>
      <c r="O53" s="1">
        <v>12.471</v>
      </c>
      <c r="P53" s="3">
        <f t="shared" si="12"/>
        <v>0.09993853696620517</v>
      </c>
      <c r="Q53" t="str">
        <f>_xlfn.IFERROR(VLOOKUP(A53,Designation!$A$2:$D$148,4,FALSE),"Urban")</f>
        <v>Urban</v>
      </c>
    </row>
    <row r="54" spans="1:17" ht="12.75">
      <c r="A54" t="s">
        <v>98</v>
      </c>
      <c r="B54" t="s">
        <v>22</v>
      </c>
      <c r="C54" t="s">
        <v>316</v>
      </c>
      <c r="D54" s="29">
        <v>77116749.88</v>
      </c>
      <c r="E54" s="23">
        <f t="shared" si="5"/>
        <v>19279187.47</v>
      </c>
      <c r="F54" s="23">
        <v>2450915.07</v>
      </c>
      <c r="G54" s="23">
        <f t="shared" si="6"/>
        <v>21730102.54</v>
      </c>
      <c r="H54" s="23">
        <v>1008049.85</v>
      </c>
      <c r="I54" s="24">
        <f t="shared" si="8"/>
        <v>0.2817818771384145</v>
      </c>
      <c r="J54" s="25">
        <f t="shared" si="9"/>
        <v>0.013071736705302135</v>
      </c>
      <c r="K54" s="26">
        <f t="shared" si="10"/>
        <v>-20722052.689999998</v>
      </c>
      <c r="L54" s="23">
        <f t="shared" si="7"/>
        <v>1008049.85</v>
      </c>
      <c r="M54" s="23">
        <f t="shared" si="11"/>
        <v>0</v>
      </c>
      <c r="N54" s="23">
        <v>201609970</v>
      </c>
      <c r="O54" s="1">
        <v>5</v>
      </c>
      <c r="P54" s="3">
        <f t="shared" si="12"/>
        <v>0.013071736705302135</v>
      </c>
      <c r="Q54" t="str">
        <f>_xlfn.IFERROR(VLOOKUP(A54,Designation!$A$2:$D$148,4,FALSE),"Urban")</f>
        <v>Urban</v>
      </c>
    </row>
    <row r="55" spans="1:17" ht="12.75">
      <c r="A55" t="s">
        <v>99</v>
      </c>
      <c r="B55" t="s">
        <v>22</v>
      </c>
      <c r="C55" t="s">
        <v>317</v>
      </c>
      <c r="D55" s="29">
        <v>274211895.82</v>
      </c>
      <c r="E55" s="23">
        <f t="shared" si="5"/>
        <v>68552973.955</v>
      </c>
      <c r="F55" s="23">
        <v>13979440.599999994</v>
      </c>
      <c r="G55" s="23">
        <f t="shared" si="6"/>
        <v>82532414.55499999</v>
      </c>
      <c r="H55" s="23">
        <v>75173153.71086</v>
      </c>
      <c r="I55" s="24">
        <f t="shared" si="8"/>
        <v>0.30098043087516696</v>
      </c>
      <c r="J55" s="25">
        <f t="shared" si="9"/>
        <v>0.2741425695120304</v>
      </c>
      <c r="K55" s="26">
        <f t="shared" si="10"/>
        <v>-7359260.844139993</v>
      </c>
      <c r="L55" s="23">
        <f t="shared" si="7"/>
        <v>75173153.71086</v>
      </c>
      <c r="M55" s="23">
        <f t="shared" si="11"/>
        <v>0</v>
      </c>
      <c r="N55" s="23">
        <v>3486372030</v>
      </c>
      <c r="O55" s="1">
        <v>21.562</v>
      </c>
      <c r="P55" s="3">
        <f t="shared" si="12"/>
        <v>0.2741425695120304</v>
      </c>
      <c r="Q55" t="str">
        <f>_xlfn.IFERROR(VLOOKUP(A55,Designation!$A$2:$D$148,4,FALSE),"Urban")</f>
        <v>Urban</v>
      </c>
    </row>
    <row r="56" spans="1:17" ht="12.75">
      <c r="A56" t="s">
        <v>100</v>
      </c>
      <c r="B56" t="s">
        <v>22</v>
      </c>
      <c r="C56" t="s">
        <v>318</v>
      </c>
      <c r="D56" s="29">
        <v>34385780.9</v>
      </c>
      <c r="E56" s="23">
        <f t="shared" si="5"/>
        <v>8596445.225</v>
      </c>
      <c r="F56" s="23">
        <v>2610812.97</v>
      </c>
      <c r="G56" s="23">
        <f t="shared" si="6"/>
        <v>11207258.195</v>
      </c>
      <c r="H56" s="23">
        <v>9289339.4529</v>
      </c>
      <c r="I56" s="24">
        <f t="shared" si="8"/>
        <v>0.3259271100340199</v>
      </c>
      <c r="J56" s="25">
        <f t="shared" si="9"/>
        <v>0.2701506032367001</v>
      </c>
      <c r="K56" s="26">
        <f t="shared" si="10"/>
        <v>-1917918.7421000004</v>
      </c>
      <c r="L56" s="23">
        <f t="shared" si="7"/>
        <v>9289339.4529</v>
      </c>
      <c r="M56" s="23">
        <f t="shared" si="11"/>
        <v>0</v>
      </c>
      <c r="N56" s="23">
        <v>465514380</v>
      </c>
      <c r="O56" s="1">
        <v>19.955</v>
      </c>
      <c r="P56" s="3">
        <f t="shared" si="12"/>
        <v>0.2701506032367001</v>
      </c>
      <c r="Q56" t="str">
        <f>_xlfn.IFERROR(VLOOKUP(A56,Designation!$A$2:$D$148,4,FALSE),"Urban")</f>
        <v>Urban</v>
      </c>
    </row>
    <row r="57" spans="1:17" ht="12.75">
      <c r="A57" t="s">
        <v>101</v>
      </c>
      <c r="B57" t="s">
        <v>22</v>
      </c>
      <c r="C57" t="s">
        <v>319</v>
      </c>
      <c r="D57" s="29">
        <v>13548904.07</v>
      </c>
      <c r="E57" s="23">
        <f t="shared" si="5"/>
        <v>3387226.0175</v>
      </c>
      <c r="F57" s="23">
        <v>691421.59</v>
      </c>
      <c r="G57" s="23">
        <f t="shared" si="6"/>
        <v>4078647.6075</v>
      </c>
      <c r="H57" s="23">
        <v>4128770.1180499997</v>
      </c>
      <c r="I57" s="24">
        <f t="shared" si="8"/>
        <v>0.30103155107068374</v>
      </c>
      <c r="J57" s="25">
        <f t="shared" si="9"/>
        <v>0.30473092854734485</v>
      </c>
      <c r="K57" s="26">
        <f t="shared" si="10"/>
        <v>50122.51054999977</v>
      </c>
      <c r="L57" s="23">
        <f t="shared" si="7"/>
        <v>4128770.1180499997</v>
      </c>
      <c r="M57" s="23">
        <f t="shared" si="11"/>
        <v>0</v>
      </c>
      <c r="N57" s="23">
        <v>154943150</v>
      </c>
      <c r="O57" s="1">
        <v>26.647</v>
      </c>
      <c r="P57" s="3">
        <f t="shared" si="12"/>
        <v>0.30473092854734485</v>
      </c>
      <c r="Q57" t="str">
        <f>_xlfn.IFERROR(VLOOKUP(A57,Designation!$A$2:$D$148,4,FALSE),"Urban")</f>
        <v>Urban</v>
      </c>
    </row>
    <row r="58" spans="1:17" ht="12.75">
      <c r="A58" t="s">
        <v>102</v>
      </c>
      <c r="B58" t="s">
        <v>22</v>
      </c>
      <c r="C58" t="s">
        <v>320</v>
      </c>
      <c r="D58" s="29">
        <v>241155215.45</v>
      </c>
      <c r="E58" s="23">
        <f t="shared" si="5"/>
        <v>60288803.8625</v>
      </c>
      <c r="F58" s="23">
        <v>12423538.810000002</v>
      </c>
      <c r="G58" s="23">
        <f t="shared" si="6"/>
        <v>72712342.6725</v>
      </c>
      <c r="H58" s="23">
        <v>26750160.06495</v>
      </c>
      <c r="I58" s="24">
        <f t="shared" si="8"/>
        <v>0.3015167743182226</v>
      </c>
      <c r="J58" s="25">
        <f t="shared" si="9"/>
        <v>0.11092507377472106</v>
      </c>
      <c r="K58" s="26">
        <f t="shared" si="10"/>
        <v>-45962182.607549995</v>
      </c>
      <c r="L58" s="23">
        <f t="shared" si="7"/>
        <v>26750160.06495</v>
      </c>
      <c r="M58" s="23">
        <f t="shared" si="11"/>
        <v>0</v>
      </c>
      <c r="N58" s="23">
        <v>2225656050</v>
      </c>
      <c r="O58" s="1">
        <v>12.019</v>
      </c>
      <c r="P58" s="3">
        <f t="shared" si="12"/>
        <v>0.11092507377472106</v>
      </c>
      <c r="Q58" t="str">
        <f>_xlfn.IFERROR(VLOOKUP(A58,Designation!$A$2:$D$148,4,FALSE),"Urban")</f>
        <v>Urban</v>
      </c>
    </row>
    <row r="59" spans="1:17" ht="12.75">
      <c r="A59" t="s">
        <v>222</v>
      </c>
      <c r="B59" t="s">
        <v>22</v>
      </c>
      <c r="C59" t="s">
        <v>321</v>
      </c>
      <c r="D59" s="29">
        <v>10569094.98</v>
      </c>
      <c r="E59" s="23">
        <f t="shared" si="5"/>
        <v>3170728.494</v>
      </c>
      <c r="F59" s="23">
        <v>177371.84</v>
      </c>
      <c r="G59" s="23">
        <f t="shared" si="6"/>
        <v>3348100.334</v>
      </c>
      <c r="H59" s="23">
        <v>0</v>
      </c>
      <c r="I59" s="24">
        <f t="shared" si="8"/>
        <v>0.31678212186905713</v>
      </c>
      <c r="J59" s="25">
        <f t="shared" si="9"/>
        <v>0</v>
      </c>
      <c r="K59" s="26">
        <f t="shared" si="10"/>
        <v>-3348100.334</v>
      </c>
      <c r="L59" s="23">
        <f t="shared" si="7"/>
        <v>0</v>
      </c>
      <c r="M59" s="23">
        <f t="shared" si="11"/>
        <v>0</v>
      </c>
      <c r="N59" s="23">
        <v>46391220</v>
      </c>
      <c r="O59" s="1">
        <v>0</v>
      </c>
      <c r="P59" s="3">
        <f t="shared" si="12"/>
        <v>0</v>
      </c>
      <c r="Q59" t="str">
        <f>_xlfn.IFERROR(VLOOKUP(A59,Designation!$A$2:$D$148,4,FALSE),"Urban")</f>
        <v>Small Rural</v>
      </c>
    </row>
    <row r="60" spans="1:17" ht="12.75">
      <c r="A60" t="s">
        <v>197</v>
      </c>
      <c r="B60" t="s">
        <v>22</v>
      </c>
      <c r="C60" t="s">
        <v>198</v>
      </c>
      <c r="D60" s="29">
        <v>6456902.26</v>
      </c>
      <c r="E60" s="23">
        <f t="shared" si="5"/>
        <v>1937070.6779999998</v>
      </c>
      <c r="F60" s="23">
        <v>272348.35</v>
      </c>
      <c r="G60" s="23">
        <f t="shared" si="6"/>
        <v>2209419.028</v>
      </c>
      <c r="H60" s="23">
        <v>418607.49</v>
      </c>
      <c r="I60" s="24">
        <f t="shared" si="8"/>
        <v>0.3421794134452331</v>
      </c>
      <c r="J60" s="25">
        <f t="shared" si="9"/>
        <v>0.06483100922763542</v>
      </c>
      <c r="K60" s="26">
        <f t="shared" si="10"/>
        <v>-1790811.538</v>
      </c>
      <c r="L60" s="23">
        <f t="shared" si="7"/>
        <v>418607.49</v>
      </c>
      <c r="M60" s="23">
        <f t="shared" si="11"/>
        <v>0</v>
      </c>
      <c r="N60" s="23">
        <v>59801070</v>
      </c>
      <c r="O60" s="1">
        <v>7</v>
      </c>
      <c r="P60" s="3">
        <f t="shared" si="12"/>
        <v>0.06483100922763542</v>
      </c>
      <c r="Q60" t="str">
        <f>_xlfn.IFERROR(VLOOKUP(A60,Designation!$A$2:$D$148,4,FALSE),"Urban")</f>
        <v>Small Rural</v>
      </c>
    </row>
    <row r="61" spans="1:17" ht="12.75">
      <c r="A61" t="s">
        <v>223</v>
      </c>
      <c r="B61" t="s">
        <v>22</v>
      </c>
      <c r="C61" t="s">
        <v>322</v>
      </c>
      <c r="D61" s="29">
        <v>3984045.95</v>
      </c>
      <c r="E61" s="23">
        <f t="shared" si="5"/>
        <v>1195213.785</v>
      </c>
      <c r="F61" s="23">
        <v>117074.81</v>
      </c>
      <c r="G61" s="23">
        <f t="shared" si="6"/>
        <v>1312288.595</v>
      </c>
      <c r="H61" s="23">
        <v>0</v>
      </c>
      <c r="I61" s="24">
        <f t="shared" si="8"/>
        <v>0.32938590856362987</v>
      </c>
      <c r="J61" s="25">
        <f t="shared" si="9"/>
        <v>0</v>
      </c>
      <c r="K61" s="26">
        <f t="shared" si="10"/>
        <v>-1312288.595</v>
      </c>
      <c r="L61" s="23">
        <f t="shared" si="7"/>
        <v>0</v>
      </c>
      <c r="M61" s="23">
        <f t="shared" si="11"/>
        <v>0</v>
      </c>
      <c r="N61" s="23">
        <v>50043030</v>
      </c>
      <c r="O61" s="1">
        <v>0</v>
      </c>
      <c r="P61" s="3">
        <f t="shared" si="12"/>
        <v>0</v>
      </c>
      <c r="Q61" t="str">
        <f>_xlfn.IFERROR(VLOOKUP(A61,Designation!$A$2:$D$148,4,FALSE),"Urban")</f>
        <v>Small Rural</v>
      </c>
    </row>
    <row r="62" spans="1:17" ht="12.75">
      <c r="A62" t="s">
        <v>103</v>
      </c>
      <c r="B62" t="s">
        <v>22</v>
      </c>
      <c r="C62" t="s">
        <v>323</v>
      </c>
      <c r="D62" s="29">
        <v>60231069.26</v>
      </c>
      <c r="E62" s="23">
        <f t="shared" si="5"/>
        <v>15057767.315</v>
      </c>
      <c r="F62" s="23">
        <v>2978693.21</v>
      </c>
      <c r="G62" s="23">
        <f t="shared" si="6"/>
        <v>18036460.525</v>
      </c>
      <c r="H62" s="23">
        <v>3999650.56104</v>
      </c>
      <c r="I62" s="24">
        <f t="shared" si="8"/>
        <v>0.2994544301902038</v>
      </c>
      <c r="J62" s="25">
        <f t="shared" si="9"/>
        <v>0.06640510637084446</v>
      </c>
      <c r="K62" s="26">
        <f t="shared" si="10"/>
        <v>-14036809.96396</v>
      </c>
      <c r="L62" s="23">
        <f t="shared" si="7"/>
        <v>3999650.56104</v>
      </c>
      <c r="M62" s="23">
        <f t="shared" si="11"/>
        <v>0</v>
      </c>
      <c r="N62" s="23">
        <v>701201010</v>
      </c>
      <c r="O62" s="1">
        <v>5.704</v>
      </c>
      <c r="P62" s="3">
        <f t="shared" si="12"/>
        <v>0.06640510637084446</v>
      </c>
      <c r="Q62" t="str">
        <f>_xlfn.IFERROR(VLOOKUP(A62,Designation!$A$2:$D$148,4,FALSE),"Urban")</f>
        <v>Urban</v>
      </c>
    </row>
    <row r="63" spans="1:17" ht="12.75">
      <c r="A63" t="s">
        <v>104</v>
      </c>
      <c r="B63" t="s">
        <v>22</v>
      </c>
      <c r="C63" t="s">
        <v>324</v>
      </c>
      <c r="D63" s="29">
        <v>275643477.53</v>
      </c>
      <c r="E63" s="23">
        <f t="shared" si="5"/>
        <v>68910869.3825</v>
      </c>
      <c r="F63" s="23">
        <v>3075849.87</v>
      </c>
      <c r="G63" s="23">
        <f t="shared" si="6"/>
        <v>71986719.2525</v>
      </c>
      <c r="H63" s="23">
        <v>24315992.63</v>
      </c>
      <c r="I63" s="24">
        <f t="shared" si="8"/>
        <v>0.26115879794277097</v>
      </c>
      <c r="J63" s="25">
        <f t="shared" si="9"/>
        <v>0.08821537461322132</v>
      </c>
      <c r="K63" s="26">
        <f t="shared" si="10"/>
        <v>-47670726.6225</v>
      </c>
      <c r="L63" s="23">
        <f t="shared" si="7"/>
        <v>24315992.63</v>
      </c>
      <c r="M63" s="23">
        <f t="shared" si="11"/>
        <v>0</v>
      </c>
      <c r="N63" s="23">
        <v>1314377980</v>
      </c>
      <c r="O63" s="1">
        <v>18.5</v>
      </c>
      <c r="P63" s="3">
        <f t="shared" si="12"/>
        <v>0.08821537461322132</v>
      </c>
      <c r="Q63" t="str">
        <f>_xlfn.IFERROR(VLOOKUP(A63,Designation!$A$2:$D$148,4,FALSE),"Urban")</f>
        <v>Urban</v>
      </c>
    </row>
    <row r="64" spans="1:17" ht="12.75">
      <c r="A64" t="s">
        <v>224</v>
      </c>
      <c r="B64" t="s">
        <v>22</v>
      </c>
      <c r="C64" t="s">
        <v>325</v>
      </c>
      <c r="D64" s="29">
        <v>2640354.45</v>
      </c>
      <c r="E64" s="23">
        <f t="shared" si="5"/>
        <v>792106.3350000001</v>
      </c>
      <c r="F64" s="23">
        <v>26731.37</v>
      </c>
      <c r="G64" s="23">
        <f t="shared" si="6"/>
        <v>818837.7050000001</v>
      </c>
      <c r="H64" s="23">
        <v>0</v>
      </c>
      <c r="I64" s="24">
        <f t="shared" si="8"/>
        <v>0.3101241596559129</v>
      </c>
      <c r="J64" s="25">
        <f t="shared" si="9"/>
        <v>0</v>
      </c>
      <c r="K64" s="26">
        <f t="shared" si="10"/>
        <v>-818837.7050000001</v>
      </c>
      <c r="L64" s="23">
        <f t="shared" si="7"/>
        <v>0</v>
      </c>
      <c r="M64" s="23">
        <f t="shared" si="11"/>
        <v>0</v>
      </c>
      <c r="N64" s="23">
        <v>7403567</v>
      </c>
      <c r="O64" s="1">
        <v>0</v>
      </c>
      <c r="P64" s="3">
        <f t="shared" si="12"/>
        <v>0</v>
      </c>
      <c r="Q64" t="str">
        <f>_xlfn.IFERROR(VLOOKUP(A64,Designation!$A$2:$D$148,4,FALSE),"Urban")</f>
        <v>Small Rural</v>
      </c>
    </row>
    <row r="65" spans="1:17" ht="12.75">
      <c r="A65" t="s">
        <v>105</v>
      </c>
      <c r="B65" t="s">
        <v>22</v>
      </c>
      <c r="C65" t="s">
        <v>326</v>
      </c>
      <c r="D65" s="29">
        <v>4199942.56</v>
      </c>
      <c r="E65" s="23">
        <f t="shared" si="5"/>
        <v>1259982.768</v>
      </c>
      <c r="F65" s="23">
        <v>73715.73</v>
      </c>
      <c r="G65" s="23">
        <f t="shared" si="6"/>
        <v>1333698.498</v>
      </c>
      <c r="H65" s="23">
        <v>0</v>
      </c>
      <c r="I65" s="24">
        <f t="shared" si="8"/>
        <v>0.3175516043247982</v>
      </c>
      <c r="J65" s="25">
        <f t="shared" si="9"/>
        <v>0</v>
      </c>
      <c r="K65" s="26">
        <f t="shared" si="10"/>
        <v>-1333698.498</v>
      </c>
      <c r="L65" s="23">
        <f t="shared" si="7"/>
        <v>0</v>
      </c>
      <c r="M65" s="23">
        <f t="shared" si="11"/>
        <v>0</v>
      </c>
      <c r="N65" s="23">
        <v>36326653</v>
      </c>
      <c r="O65" s="1">
        <v>0</v>
      </c>
      <c r="P65" s="3">
        <f t="shared" si="12"/>
        <v>0</v>
      </c>
      <c r="Q65" t="str">
        <f>_xlfn.IFERROR(VLOOKUP(A65,Designation!$A$2:$D$148,4,FALSE),"Urban")</f>
        <v>Small Rural</v>
      </c>
    </row>
    <row r="66" spans="1:17" ht="12.75">
      <c r="A66" t="s">
        <v>199</v>
      </c>
      <c r="B66" t="s">
        <v>57</v>
      </c>
      <c r="C66" t="s">
        <v>200</v>
      </c>
      <c r="D66" s="29">
        <v>33204792.03</v>
      </c>
      <c r="E66" s="23">
        <f t="shared" si="5"/>
        <v>8301198.0075</v>
      </c>
      <c r="F66" s="23">
        <v>0</v>
      </c>
      <c r="G66" s="23">
        <f t="shared" si="6"/>
        <v>8301198.0075</v>
      </c>
      <c r="H66" s="23">
        <v>1384912.59322</v>
      </c>
      <c r="I66" s="24">
        <f t="shared" si="8"/>
        <v>0.25</v>
      </c>
      <c r="J66" s="25">
        <f t="shared" si="9"/>
        <v>0.041708214644704096</v>
      </c>
      <c r="K66" s="26">
        <f t="shared" si="10"/>
        <v>-6916285.41428</v>
      </c>
      <c r="L66" s="23">
        <f t="shared" si="7"/>
        <v>1384912.59322</v>
      </c>
      <c r="M66" s="23">
        <f t="shared" si="11"/>
        <v>0</v>
      </c>
      <c r="N66" s="23">
        <v>313328641</v>
      </c>
      <c r="O66" s="1">
        <v>4.42</v>
      </c>
      <c r="P66" s="3">
        <f t="shared" si="12"/>
        <v>0.041708214644704096</v>
      </c>
      <c r="Q66" t="str">
        <f>_xlfn.IFERROR(VLOOKUP(A66,Designation!$A$2:$D$148,4,FALSE),"Urban")</f>
        <v>Rural</v>
      </c>
    </row>
    <row r="67" spans="1:17" ht="12.75">
      <c r="A67" t="s">
        <v>106</v>
      </c>
      <c r="B67" t="s">
        <v>57</v>
      </c>
      <c r="C67" t="s">
        <v>327</v>
      </c>
      <c r="D67" s="29">
        <v>13383891.72</v>
      </c>
      <c r="E67" s="23">
        <f t="shared" si="5"/>
        <v>3345972.93</v>
      </c>
      <c r="F67" s="23">
        <v>46591.460000000894</v>
      </c>
      <c r="G67" s="23">
        <f t="shared" si="6"/>
        <v>3392564.390000001</v>
      </c>
      <c r="H67" s="23">
        <v>349976.32014599995</v>
      </c>
      <c r="I67" s="24">
        <f aca="true" t="shared" si="13" ref="I67:I98">(E67+F67)/D67</f>
        <v>0.2534811593649086</v>
      </c>
      <c r="J67" s="25">
        <f aca="true" t="shared" si="14" ref="J67:J98">H67/D67</f>
        <v>0.026149069901919376</v>
      </c>
      <c r="K67" s="26">
        <f aca="true" t="shared" si="15" ref="K67:K98">H67-G67</f>
        <v>-3042588.069854001</v>
      </c>
      <c r="L67" s="23">
        <f t="shared" si="7"/>
        <v>349976.32014599995</v>
      </c>
      <c r="M67" s="23">
        <f aca="true" t="shared" si="16" ref="M67:M98">L67-H67</f>
        <v>0</v>
      </c>
      <c r="N67" s="23">
        <v>169808986</v>
      </c>
      <c r="O67" s="1">
        <v>2.061</v>
      </c>
      <c r="P67" s="3">
        <f aca="true" t="shared" si="17" ref="P67:P98">L67/D67</f>
        <v>0.026149069901919376</v>
      </c>
      <c r="Q67" t="str">
        <f>_xlfn.IFERROR(VLOOKUP(A67,Designation!$A$2:$D$148,4,FALSE),"Urban")</f>
        <v>Rural</v>
      </c>
    </row>
    <row r="68" spans="1:17" ht="12.75">
      <c r="A68" t="s">
        <v>189</v>
      </c>
      <c r="B68" t="s">
        <v>57</v>
      </c>
      <c r="C68" t="s">
        <v>328</v>
      </c>
      <c r="D68" s="29">
        <v>3206972.83</v>
      </c>
      <c r="E68" s="23">
        <f aca="true" t="shared" si="18" ref="E68:E131">IF(Q68="Small Rural",IF((D68*0.3)&lt;200000,200000,(D68*0.3)),IF((D68*0.25)&lt;200000,200000,(D68*0.25)))</f>
        <v>962091.8489999999</v>
      </c>
      <c r="F68" s="23">
        <v>66821.18000000017</v>
      </c>
      <c r="G68" s="23">
        <f aca="true" t="shared" si="19" ref="G68:G131">E68+F68</f>
        <v>1028913.0290000001</v>
      </c>
      <c r="H68" s="23">
        <v>153686.122</v>
      </c>
      <c r="I68" s="24">
        <f t="shared" si="13"/>
        <v>0.3208362164390398</v>
      </c>
      <c r="J68" s="25">
        <f t="shared" si="14"/>
        <v>0.047922489570951556</v>
      </c>
      <c r="K68" s="26">
        <f t="shared" si="15"/>
        <v>-875226.9070000001</v>
      </c>
      <c r="L68" s="23">
        <f aca="true" t="shared" si="20" ref="L68:L131">(N68*O68)/1000</f>
        <v>153686.122</v>
      </c>
      <c r="M68" s="23">
        <f t="shared" si="16"/>
        <v>0</v>
      </c>
      <c r="N68" s="23">
        <v>76843061</v>
      </c>
      <c r="O68" s="1">
        <v>2</v>
      </c>
      <c r="P68" s="3">
        <f t="shared" si="17"/>
        <v>0.047922489570951556</v>
      </c>
      <c r="Q68" t="str">
        <f>_xlfn.IFERROR(VLOOKUP(A68,Designation!$A$2:$D$148,4,FALSE),"Urban")</f>
        <v>Small Rural</v>
      </c>
    </row>
    <row r="69" spans="1:17" ht="12.75">
      <c r="A69" t="s">
        <v>107</v>
      </c>
      <c r="B69" t="s">
        <v>23</v>
      </c>
      <c r="C69" t="s">
        <v>329</v>
      </c>
      <c r="D69" s="29">
        <v>63188953.8</v>
      </c>
      <c r="E69" s="23">
        <f t="shared" si="18"/>
        <v>15797238.45</v>
      </c>
      <c r="F69" s="23">
        <v>831665.8099999987</v>
      </c>
      <c r="G69" s="23">
        <f t="shared" si="19"/>
        <v>16628904.259999998</v>
      </c>
      <c r="H69" s="23">
        <v>16634976.4086</v>
      </c>
      <c r="I69" s="24">
        <f t="shared" si="13"/>
        <v>0.26316156954635317</v>
      </c>
      <c r="J69" s="25">
        <f t="shared" si="14"/>
        <v>0.2632576646426452</v>
      </c>
      <c r="K69" s="26">
        <f t="shared" si="15"/>
        <v>6072.148600002751</v>
      </c>
      <c r="L69" s="23">
        <f t="shared" si="20"/>
        <v>16634976.4086</v>
      </c>
      <c r="M69" s="23">
        <f t="shared" si="16"/>
        <v>0</v>
      </c>
      <c r="N69" s="23">
        <v>1269748600</v>
      </c>
      <c r="O69" s="1">
        <v>13.101</v>
      </c>
      <c r="P69" s="3">
        <f t="shared" si="17"/>
        <v>0.2632576646426452</v>
      </c>
      <c r="Q69" t="str">
        <f>_xlfn.IFERROR(VLOOKUP(A69,Designation!$A$2:$D$148,4,FALSE),"Urban")</f>
        <v>Rural</v>
      </c>
    </row>
    <row r="70" spans="1:17" ht="12.75">
      <c r="A70" t="s">
        <v>108</v>
      </c>
      <c r="B70" t="s">
        <v>23</v>
      </c>
      <c r="C70" t="s">
        <v>330</v>
      </c>
      <c r="D70" s="29">
        <v>44924472.61</v>
      </c>
      <c r="E70" s="23">
        <f t="shared" si="18"/>
        <v>11231118.1525</v>
      </c>
      <c r="F70" s="23">
        <v>53981.400000002235</v>
      </c>
      <c r="G70" s="23">
        <f t="shared" si="19"/>
        <v>11285099.552500002</v>
      </c>
      <c r="H70" s="23">
        <v>9199065.721760001</v>
      </c>
      <c r="I70" s="24">
        <f t="shared" si="13"/>
        <v>0.25120160342156106</v>
      </c>
      <c r="J70" s="25">
        <f t="shared" si="14"/>
        <v>0.20476736146953292</v>
      </c>
      <c r="K70" s="26">
        <f t="shared" si="15"/>
        <v>-2086033.830740001</v>
      </c>
      <c r="L70" s="23">
        <f t="shared" si="20"/>
        <v>9199065.721760001</v>
      </c>
      <c r="M70" s="23">
        <f t="shared" si="16"/>
        <v>0</v>
      </c>
      <c r="N70" s="23">
        <v>956641610</v>
      </c>
      <c r="O70" s="1">
        <v>9.616</v>
      </c>
      <c r="P70" s="3">
        <f t="shared" si="17"/>
        <v>0.20476736146953292</v>
      </c>
      <c r="Q70" t="str">
        <f>_xlfn.IFERROR(VLOOKUP(A70,Designation!$A$2:$D$148,4,FALSE),"Urban")</f>
        <v>Rural</v>
      </c>
    </row>
    <row r="71" spans="1:17" ht="12.75">
      <c r="A71" t="s">
        <v>109</v>
      </c>
      <c r="B71" t="s">
        <v>23</v>
      </c>
      <c r="C71" t="s">
        <v>331</v>
      </c>
      <c r="D71" s="29">
        <v>12727979.94</v>
      </c>
      <c r="E71" s="23">
        <f t="shared" si="18"/>
        <v>3181994.985</v>
      </c>
      <c r="F71" s="23">
        <v>0</v>
      </c>
      <c r="G71" s="23">
        <f t="shared" si="19"/>
        <v>3181994.985</v>
      </c>
      <c r="H71" s="23">
        <v>2167204.4017399997</v>
      </c>
      <c r="I71" s="24">
        <f t="shared" si="13"/>
        <v>0.25</v>
      </c>
      <c r="J71" s="25">
        <f t="shared" si="14"/>
        <v>0.17027088445741215</v>
      </c>
      <c r="K71" s="26">
        <f t="shared" si="15"/>
        <v>-1014790.5832600002</v>
      </c>
      <c r="L71" s="23">
        <f t="shared" si="20"/>
        <v>2167204.4017399997</v>
      </c>
      <c r="M71" s="23">
        <f t="shared" si="16"/>
        <v>0</v>
      </c>
      <c r="N71" s="23">
        <v>902625740</v>
      </c>
      <c r="O71" s="1">
        <v>2.401</v>
      </c>
      <c r="P71" s="3">
        <f t="shared" si="17"/>
        <v>0.17027088445741215</v>
      </c>
      <c r="Q71" t="str">
        <f>_xlfn.IFERROR(VLOOKUP(A71,Designation!$A$2:$D$148,4,FALSE),"Urban")</f>
        <v>Rural</v>
      </c>
    </row>
    <row r="72" spans="1:17" ht="12.75">
      <c r="A72" t="s">
        <v>110</v>
      </c>
      <c r="B72" t="s">
        <v>48</v>
      </c>
      <c r="C72" t="s">
        <v>332</v>
      </c>
      <c r="D72" s="29">
        <v>5067897.03</v>
      </c>
      <c r="E72" s="23">
        <f t="shared" si="18"/>
        <v>1520369.109</v>
      </c>
      <c r="F72" s="23">
        <v>96176.64000000013</v>
      </c>
      <c r="G72" s="23">
        <f t="shared" si="19"/>
        <v>1616545.749</v>
      </c>
      <c r="H72" s="23">
        <v>936864.083232</v>
      </c>
      <c r="I72" s="24">
        <f t="shared" si="13"/>
        <v>0.31897762315032674</v>
      </c>
      <c r="J72" s="25">
        <f t="shared" si="14"/>
        <v>0.1848624937890658</v>
      </c>
      <c r="K72" s="26">
        <f t="shared" si="15"/>
        <v>-679681.6657680001</v>
      </c>
      <c r="L72" s="23">
        <f t="shared" si="20"/>
        <v>936864.083232</v>
      </c>
      <c r="M72" s="23">
        <f t="shared" si="16"/>
        <v>0</v>
      </c>
      <c r="N72" s="23">
        <v>380220813</v>
      </c>
      <c r="O72" s="1">
        <v>2.464</v>
      </c>
      <c r="P72" s="3">
        <f t="shared" si="17"/>
        <v>0.1848624937890658</v>
      </c>
      <c r="Q72" t="str">
        <f>_xlfn.IFERROR(VLOOKUP(A72,Designation!$A$2:$D$148,4,FALSE),"Urban")</f>
        <v>Small Rural</v>
      </c>
    </row>
    <row r="73" spans="1:17" ht="12.75">
      <c r="A73" t="s">
        <v>111</v>
      </c>
      <c r="B73" t="s">
        <v>24</v>
      </c>
      <c r="C73" t="s">
        <v>333</v>
      </c>
      <c r="D73" s="29">
        <v>5116874.02</v>
      </c>
      <c r="E73" s="23">
        <f t="shared" si="18"/>
        <v>1535062.2059999998</v>
      </c>
      <c r="F73" s="23">
        <v>45796.08999999985</v>
      </c>
      <c r="G73" s="23">
        <f t="shared" si="19"/>
        <v>1580858.2959999996</v>
      </c>
      <c r="H73" s="23">
        <v>1100007.0868799998</v>
      </c>
      <c r="I73" s="24">
        <f t="shared" si="13"/>
        <v>0.3089500131957518</v>
      </c>
      <c r="J73" s="25">
        <f t="shared" si="14"/>
        <v>0.2149763864774611</v>
      </c>
      <c r="K73" s="26">
        <f t="shared" si="15"/>
        <v>-480851.2091199998</v>
      </c>
      <c r="L73" s="23">
        <f t="shared" si="20"/>
        <v>1100007.0868799998</v>
      </c>
      <c r="M73" s="23">
        <f t="shared" si="16"/>
        <v>0</v>
      </c>
      <c r="N73" s="23">
        <v>122823480</v>
      </c>
      <c r="O73" s="1">
        <v>8.956</v>
      </c>
      <c r="P73" s="3">
        <f t="shared" si="17"/>
        <v>0.2149763864774611</v>
      </c>
      <c r="Q73" t="str">
        <f>_xlfn.IFERROR(VLOOKUP(A73,Designation!$A$2:$D$148,4,FALSE),"Urban")</f>
        <v>Small Rural</v>
      </c>
    </row>
    <row r="74" spans="1:17" ht="12.75">
      <c r="A74" t="s">
        <v>112</v>
      </c>
      <c r="B74" t="s">
        <v>24</v>
      </c>
      <c r="C74" t="s">
        <v>334</v>
      </c>
      <c r="D74" s="29">
        <v>12774408.67</v>
      </c>
      <c r="E74" s="23">
        <f t="shared" si="18"/>
        <v>3193602.1675</v>
      </c>
      <c r="F74" s="23">
        <v>680000</v>
      </c>
      <c r="G74" s="23">
        <f t="shared" si="19"/>
        <v>3873602.1675</v>
      </c>
      <c r="H74" s="23">
        <v>3094198.6476000003</v>
      </c>
      <c r="I74" s="24">
        <f t="shared" si="13"/>
        <v>0.303231426797621</v>
      </c>
      <c r="J74" s="25">
        <f t="shared" si="14"/>
        <v>0.24221854236326074</v>
      </c>
      <c r="K74" s="26">
        <f t="shared" si="15"/>
        <v>-779403.5198999997</v>
      </c>
      <c r="L74" s="23">
        <f t="shared" si="20"/>
        <v>2309835.92591</v>
      </c>
      <c r="M74" s="23">
        <f t="shared" si="16"/>
        <v>-784362.72169</v>
      </c>
      <c r="N74" s="23">
        <v>831773830</v>
      </c>
      <c r="O74" s="1">
        <v>2.777</v>
      </c>
      <c r="P74" s="3">
        <f t="shared" si="17"/>
        <v>0.1808174441244019</v>
      </c>
      <c r="Q74" t="str">
        <f>_xlfn.IFERROR(VLOOKUP(A74,Designation!$A$2:$D$148,4,FALSE),"Urban")</f>
        <v>Rural</v>
      </c>
    </row>
    <row r="75" spans="1:17" ht="12.75">
      <c r="A75" t="s">
        <v>113</v>
      </c>
      <c r="B75" t="s">
        <v>58</v>
      </c>
      <c r="C75" t="s">
        <v>335</v>
      </c>
      <c r="D75" s="29">
        <v>19967534.99</v>
      </c>
      <c r="E75" s="23">
        <f t="shared" si="18"/>
        <v>4991883.7475</v>
      </c>
      <c r="F75" s="23">
        <v>271620.42</v>
      </c>
      <c r="G75" s="23">
        <f t="shared" si="19"/>
        <v>5263504.1674999995</v>
      </c>
      <c r="H75" s="23">
        <v>3798915.9351749998</v>
      </c>
      <c r="I75" s="24">
        <f t="shared" si="13"/>
        <v>0.2636031022425167</v>
      </c>
      <c r="J75" s="25">
        <f t="shared" si="14"/>
        <v>0.19025462767825604</v>
      </c>
      <c r="K75" s="26">
        <f t="shared" si="15"/>
        <v>-1464588.2323249998</v>
      </c>
      <c r="L75" s="23">
        <f t="shared" si="20"/>
        <v>3798915.9351749998</v>
      </c>
      <c r="M75" s="23">
        <f t="shared" si="16"/>
        <v>0</v>
      </c>
      <c r="N75" s="23">
        <v>763601193</v>
      </c>
      <c r="O75" s="1">
        <v>4.975</v>
      </c>
      <c r="P75" s="3">
        <f t="shared" si="17"/>
        <v>0.19025462767825604</v>
      </c>
      <c r="Q75" t="str">
        <f>_xlfn.IFERROR(VLOOKUP(A75,Designation!$A$2:$D$148,4,FALSE),"Urban")</f>
        <v>Rural</v>
      </c>
    </row>
    <row r="76" spans="1:17" ht="12.75">
      <c r="A76" t="s">
        <v>225</v>
      </c>
      <c r="B76" t="s">
        <v>336</v>
      </c>
      <c r="C76" t="s">
        <v>337</v>
      </c>
      <c r="D76" s="29">
        <v>1602546.34</v>
      </c>
      <c r="E76" s="23">
        <f t="shared" si="18"/>
        <v>480763.902</v>
      </c>
      <c r="F76" s="23">
        <v>30925.080000000075</v>
      </c>
      <c r="G76" s="23">
        <f t="shared" si="19"/>
        <v>511688.9820000001</v>
      </c>
      <c r="H76" s="23">
        <v>0</v>
      </c>
      <c r="I76" s="24">
        <f t="shared" si="13"/>
        <v>0.3192974638100013</v>
      </c>
      <c r="J76" s="25">
        <f t="shared" si="14"/>
        <v>0</v>
      </c>
      <c r="K76" s="26">
        <f t="shared" si="15"/>
        <v>-511688.9820000001</v>
      </c>
      <c r="L76" s="23">
        <f t="shared" si="20"/>
        <v>0</v>
      </c>
      <c r="M76" s="23">
        <f t="shared" si="16"/>
        <v>0</v>
      </c>
      <c r="N76" s="23">
        <v>56488630</v>
      </c>
      <c r="O76" s="1">
        <v>0</v>
      </c>
      <c r="P76" s="3">
        <f t="shared" si="17"/>
        <v>0</v>
      </c>
      <c r="Q76" t="str">
        <f>_xlfn.IFERROR(VLOOKUP(A76,Designation!$A$2:$D$148,4,FALSE),"Urban")</f>
        <v>Small Rural</v>
      </c>
    </row>
    <row r="77" spans="1:17" ht="12.75">
      <c r="A77" t="s">
        <v>196</v>
      </c>
      <c r="B77" t="s">
        <v>195</v>
      </c>
      <c r="C77" t="s">
        <v>338</v>
      </c>
      <c r="D77" s="29">
        <v>5527063.26</v>
      </c>
      <c r="E77" s="23">
        <f t="shared" si="18"/>
        <v>1658118.978</v>
      </c>
      <c r="F77" s="23">
        <v>20772.93999999948</v>
      </c>
      <c r="G77" s="23">
        <f t="shared" si="19"/>
        <v>1678891.9179999994</v>
      </c>
      <c r="H77" s="23">
        <v>0</v>
      </c>
      <c r="I77" s="24">
        <f t="shared" si="13"/>
        <v>0.30375840460346015</v>
      </c>
      <c r="J77" s="25">
        <f t="shared" si="14"/>
        <v>0</v>
      </c>
      <c r="K77" s="26">
        <f t="shared" si="15"/>
        <v>-1678891.9179999994</v>
      </c>
      <c r="L77" s="23">
        <f t="shared" si="20"/>
        <v>0</v>
      </c>
      <c r="M77" s="23">
        <f t="shared" si="16"/>
        <v>0</v>
      </c>
      <c r="N77" s="23">
        <v>112415475</v>
      </c>
      <c r="O77" s="1">
        <v>0</v>
      </c>
      <c r="P77" s="3">
        <f t="shared" si="17"/>
        <v>0</v>
      </c>
      <c r="Q77" t="str">
        <f>_xlfn.IFERROR(VLOOKUP(A77,Designation!$A$2:$D$148,4,FALSE),"Urban")</f>
        <v>Small Rural</v>
      </c>
    </row>
    <row r="78" spans="1:17" ht="12.75">
      <c r="A78" t="s">
        <v>226</v>
      </c>
      <c r="B78" t="s">
        <v>195</v>
      </c>
      <c r="C78" t="s">
        <v>339</v>
      </c>
      <c r="D78" s="29">
        <v>3313371.93</v>
      </c>
      <c r="E78" s="23">
        <f t="shared" si="18"/>
        <v>994011.579</v>
      </c>
      <c r="F78" s="23">
        <v>128574.8</v>
      </c>
      <c r="G78" s="23">
        <f t="shared" si="19"/>
        <v>1122586.379</v>
      </c>
      <c r="H78" s="23">
        <v>0</v>
      </c>
      <c r="I78" s="24">
        <f t="shared" si="13"/>
        <v>0.3388048195965733</v>
      </c>
      <c r="J78" s="25">
        <f t="shared" si="14"/>
        <v>0</v>
      </c>
      <c r="K78" s="26">
        <f t="shared" si="15"/>
        <v>-1122586.379</v>
      </c>
      <c r="L78" s="23">
        <f t="shared" si="20"/>
        <v>0</v>
      </c>
      <c r="M78" s="23">
        <f t="shared" si="16"/>
        <v>0</v>
      </c>
      <c r="N78" s="23">
        <v>33389183</v>
      </c>
      <c r="O78" s="1">
        <v>0</v>
      </c>
      <c r="P78" s="3">
        <f t="shared" si="17"/>
        <v>0</v>
      </c>
      <c r="Q78" t="str">
        <f>_xlfn.IFERROR(VLOOKUP(A78,Designation!$A$2:$D$148,4,FALSE),"Urban")</f>
        <v>Small Rural</v>
      </c>
    </row>
    <row r="79" spans="1:17" ht="12.75">
      <c r="A79" t="s">
        <v>227</v>
      </c>
      <c r="B79" t="s">
        <v>340</v>
      </c>
      <c r="C79" t="s">
        <v>341</v>
      </c>
      <c r="D79" s="29">
        <v>2947135.57</v>
      </c>
      <c r="E79" s="23">
        <f t="shared" si="18"/>
        <v>884140.671</v>
      </c>
      <c r="F79" s="23">
        <v>0</v>
      </c>
      <c r="G79" s="23">
        <f t="shared" si="19"/>
        <v>884140.671</v>
      </c>
      <c r="H79" s="23">
        <v>0</v>
      </c>
      <c r="I79" s="24">
        <f t="shared" si="13"/>
        <v>0.3</v>
      </c>
      <c r="J79" s="25">
        <f t="shared" si="14"/>
        <v>0</v>
      </c>
      <c r="K79" s="26">
        <f t="shared" si="15"/>
        <v>-884140.671</v>
      </c>
      <c r="L79" s="23">
        <f t="shared" si="20"/>
        <v>0</v>
      </c>
      <c r="M79" s="23">
        <f t="shared" si="16"/>
        <v>0</v>
      </c>
      <c r="N79" s="23">
        <v>88632077</v>
      </c>
      <c r="O79" s="1">
        <v>0</v>
      </c>
      <c r="P79" s="3">
        <f t="shared" si="17"/>
        <v>0</v>
      </c>
      <c r="Q79" t="str">
        <f>_xlfn.IFERROR(VLOOKUP(A79,Designation!$A$2:$D$148,4,FALSE),"Urban")</f>
        <v>Small Rural</v>
      </c>
    </row>
    <row r="80" spans="1:17" ht="12.75">
      <c r="A80" t="s">
        <v>114</v>
      </c>
      <c r="B80" t="s">
        <v>25</v>
      </c>
      <c r="C80" t="s">
        <v>342</v>
      </c>
      <c r="D80" s="29">
        <v>768467577.47</v>
      </c>
      <c r="E80" s="23">
        <f t="shared" si="18"/>
        <v>192116894.3675</v>
      </c>
      <c r="F80" s="23">
        <v>14199549.600000024</v>
      </c>
      <c r="G80" s="23">
        <f t="shared" si="19"/>
        <v>206316443.96750003</v>
      </c>
      <c r="H80" s="23">
        <v>149759092.574479</v>
      </c>
      <c r="I80" s="24">
        <f t="shared" si="13"/>
        <v>0.2684777471637108</v>
      </c>
      <c r="J80" s="25">
        <f t="shared" si="14"/>
        <v>0.19488017056949344</v>
      </c>
      <c r="K80" s="26">
        <f t="shared" si="15"/>
        <v>-56557351.39302102</v>
      </c>
      <c r="L80" s="23">
        <f t="shared" si="20"/>
        <v>149759092.574479</v>
      </c>
      <c r="M80" s="23">
        <f t="shared" si="16"/>
        <v>0</v>
      </c>
      <c r="N80" s="23">
        <v>11513730497</v>
      </c>
      <c r="O80" s="1">
        <v>13.007</v>
      </c>
      <c r="P80" s="3">
        <f t="shared" si="17"/>
        <v>0.19488017056949344</v>
      </c>
      <c r="Q80" t="str">
        <f>_xlfn.IFERROR(VLOOKUP(A80,Designation!$A$2:$D$148,4,FALSE),"Urban")</f>
        <v>Urban</v>
      </c>
    </row>
    <row r="81" spans="1:17" ht="12.75">
      <c r="A81" t="s">
        <v>228</v>
      </c>
      <c r="B81" t="s">
        <v>26</v>
      </c>
      <c r="C81" t="s">
        <v>343</v>
      </c>
      <c r="D81" s="29">
        <v>2977735.9</v>
      </c>
      <c r="E81" s="23">
        <f t="shared" si="18"/>
        <v>893320.7699999999</v>
      </c>
      <c r="F81" s="23">
        <v>51316.11999999988</v>
      </c>
      <c r="G81" s="23">
        <f t="shared" si="19"/>
        <v>944636.8899999998</v>
      </c>
      <c r="H81" s="23">
        <v>0</v>
      </c>
      <c r="I81" s="24">
        <f t="shared" si="13"/>
        <v>0.3172332677320376</v>
      </c>
      <c r="J81" s="25">
        <f t="shared" si="14"/>
        <v>0</v>
      </c>
      <c r="K81" s="26">
        <f t="shared" si="15"/>
        <v>-944636.8899999998</v>
      </c>
      <c r="L81" s="23">
        <f t="shared" si="20"/>
        <v>0</v>
      </c>
      <c r="M81" s="23">
        <f t="shared" si="16"/>
        <v>0</v>
      </c>
      <c r="N81" s="23">
        <v>21902220</v>
      </c>
      <c r="O81" s="1">
        <v>0</v>
      </c>
      <c r="P81" s="3">
        <f t="shared" si="17"/>
        <v>0</v>
      </c>
      <c r="Q81" t="str">
        <f>_xlfn.IFERROR(VLOOKUP(A81,Designation!$A$2:$D$148,4,FALSE),"Urban")</f>
        <v>Small Rural</v>
      </c>
    </row>
    <row r="82" spans="1:17" ht="12.75">
      <c r="A82" t="s">
        <v>115</v>
      </c>
      <c r="B82" t="s">
        <v>26</v>
      </c>
      <c r="C82" t="s">
        <v>344</v>
      </c>
      <c r="D82" s="29">
        <v>3153174.23</v>
      </c>
      <c r="E82" s="23">
        <f t="shared" si="18"/>
        <v>945952.269</v>
      </c>
      <c r="F82" s="23">
        <v>32213.38</v>
      </c>
      <c r="G82" s="23">
        <f t="shared" si="19"/>
        <v>978165.649</v>
      </c>
      <c r="H82" s="23">
        <v>0</v>
      </c>
      <c r="I82" s="24">
        <f t="shared" si="13"/>
        <v>0.31021617508271976</v>
      </c>
      <c r="J82" s="25">
        <f t="shared" si="14"/>
        <v>0</v>
      </c>
      <c r="K82" s="26">
        <f t="shared" si="15"/>
        <v>-978165.649</v>
      </c>
      <c r="L82" s="23">
        <f t="shared" si="20"/>
        <v>0</v>
      </c>
      <c r="M82" s="23">
        <f t="shared" si="16"/>
        <v>0</v>
      </c>
      <c r="N82" s="23">
        <v>17687840</v>
      </c>
      <c r="O82" s="1">
        <v>0</v>
      </c>
      <c r="P82" s="3">
        <f t="shared" si="17"/>
        <v>0</v>
      </c>
      <c r="Q82" t="str">
        <f>_xlfn.IFERROR(VLOOKUP(A82,Designation!$A$2:$D$148,4,FALSE),"Urban")</f>
        <v>Small Rural</v>
      </c>
    </row>
    <row r="83" spans="1:17" ht="12.75">
      <c r="A83" t="s">
        <v>229</v>
      </c>
      <c r="B83" t="s">
        <v>27</v>
      </c>
      <c r="C83" t="s">
        <v>345</v>
      </c>
      <c r="D83" s="29">
        <v>2690112.9</v>
      </c>
      <c r="E83" s="23">
        <f t="shared" si="18"/>
        <v>807033.87</v>
      </c>
      <c r="F83" s="23">
        <v>35823.39000000013</v>
      </c>
      <c r="G83" s="23">
        <f t="shared" si="19"/>
        <v>842857.2600000001</v>
      </c>
      <c r="H83" s="23">
        <v>0</v>
      </c>
      <c r="I83" s="24">
        <f t="shared" si="13"/>
        <v>0.31331668644836436</v>
      </c>
      <c r="J83" s="25">
        <f t="shared" si="14"/>
        <v>0</v>
      </c>
      <c r="K83" s="26">
        <f t="shared" si="15"/>
        <v>-842857.2600000001</v>
      </c>
      <c r="L83" s="23">
        <f t="shared" si="20"/>
        <v>0</v>
      </c>
      <c r="M83" s="23">
        <f t="shared" si="16"/>
        <v>0</v>
      </c>
      <c r="N83" s="23">
        <v>42956593</v>
      </c>
      <c r="O83" s="1">
        <v>0</v>
      </c>
      <c r="P83" s="3">
        <f t="shared" si="17"/>
        <v>0</v>
      </c>
      <c r="Q83" t="str">
        <f>_xlfn.IFERROR(VLOOKUP(A83,Designation!$A$2:$D$148,4,FALSE),"Urban")</f>
        <v>Small Rural</v>
      </c>
    </row>
    <row r="84" spans="1:17" ht="12.75">
      <c r="A84" t="s">
        <v>116</v>
      </c>
      <c r="B84" t="s">
        <v>27</v>
      </c>
      <c r="C84" t="s">
        <v>346</v>
      </c>
      <c r="D84" s="29">
        <v>2306425.08</v>
      </c>
      <c r="E84" s="23">
        <f t="shared" si="18"/>
        <v>691927.524</v>
      </c>
      <c r="F84" s="23">
        <v>60736.42000000016</v>
      </c>
      <c r="G84" s="23">
        <f t="shared" si="19"/>
        <v>752663.9440000001</v>
      </c>
      <c r="H84" s="23">
        <v>0</v>
      </c>
      <c r="I84" s="24">
        <f t="shared" si="13"/>
        <v>0.32633357594255785</v>
      </c>
      <c r="J84" s="25">
        <f t="shared" si="14"/>
        <v>0</v>
      </c>
      <c r="K84" s="26">
        <f t="shared" si="15"/>
        <v>-752663.9440000001</v>
      </c>
      <c r="L84" s="23">
        <f t="shared" si="20"/>
        <v>0</v>
      </c>
      <c r="M84" s="23">
        <f t="shared" si="16"/>
        <v>0</v>
      </c>
      <c r="N84" s="23">
        <v>32266074</v>
      </c>
      <c r="O84" s="1">
        <v>0</v>
      </c>
      <c r="P84" s="3">
        <f t="shared" si="17"/>
        <v>0</v>
      </c>
      <c r="Q84" t="str">
        <f>_xlfn.IFERROR(VLOOKUP(A84,Designation!$A$2:$D$148,4,FALSE),"Urban")</f>
        <v>Small Rural</v>
      </c>
    </row>
    <row r="85" spans="1:17" ht="12.75">
      <c r="A85" t="s">
        <v>179</v>
      </c>
      <c r="B85" t="s">
        <v>27</v>
      </c>
      <c r="C85" t="s">
        <v>347</v>
      </c>
      <c r="D85" s="29">
        <v>3204683.33</v>
      </c>
      <c r="E85" s="23">
        <f t="shared" si="18"/>
        <v>961404.999</v>
      </c>
      <c r="F85" s="23">
        <v>171674.03</v>
      </c>
      <c r="G85" s="23">
        <f t="shared" si="19"/>
        <v>1133079.0289999999</v>
      </c>
      <c r="H85" s="23">
        <v>172598.895</v>
      </c>
      <c r="I85" s="24">
        <f t="shared" si="13"/>
        <v>0.3535697328946382</v>
      </c>
      <c r="J85" s="25">
        <f t="shared" si="14"/>
        <v>0.053858330832332185</v>
      </c>
      <c r="K85" s="26">
        <f t="shared" si="15"/>
        <v>-960480.1339999998</v>
      </c>
      <c r="L85" s="23">
        <f t="shared" si="20"/>
        <v>172598.895</v>
      </c>
      <c r="M85" s="23">
        <f t="shared" si="16"/>
        <v>0</v>
      </c>
      <c r="N85" s="23">
        <v>23013186</v>
      </c>
      <c r="O85" s="1">
        <v>7.5</v>
      </c>
      <c r="P85" s="3">
        <f t="shared" si="17"/>
        <v>0.053858330832332185</v>
      </c>
      <c r="Q85" t="str">
        <f>_xlfn.IFERROR(VLOOKUP(A85,Designation!$A$2:$D$148,4,FALSE),"Urban")</f>
        <v>Small Rural</v>
      </c>
    </row>
    <row r="86" spans="1:17" ht="12.75">
      <c r="A86" t="s">
        <v>230</v>
      </c>
      <c r="B86" t="s">
        <v>27</v>
      </c>
      <c r="C86" t="s">
        <v>348</v>
      </c>
      <c r="D86" s="29">
        <v>2023558.8</v>
      </c>
      <c r="E86" s="23">
        <f t="shared" si="18"/>
        <v>607067.64</v>
      </c>
      <c r="F86" s="23">
        <v>42137.689999999944</v>
      </c>
      <c r="G86" s="23">
        <f t="shared" si="19"/>
        <v>649205.33</v>
      </c>
      <c r="H86" s="23">
        <v>247577.71</v>
      </c>
      <c r="I86" s="24">
        <f t="shared" si="13"/>
        <v>0.3208235560044017</v>
      </c>
      <c r="J86" s="25">
        <f t="shared" si="14"/>
        <v>0.12234767282275168</v>
      </c>
      <c r="K86" s="26">
        <f t="shared" si="15"/>
        <v>-401627.62</v>
      </c>
      <c r="L86" s="23">
        <f t="shared" si="20"/>
        <v>247577.71</v>
      </c>
      <c r="M86" s="23">
        <f t="shared" si="16"/>
        <v>0</v>
      </c>
      <c r="N86" s="23">
        <v>17435050</v>
      </c>
      <c r="O86" s="1">
        <v>14.2</v>
      </c>
      <c r="P86" s="3">
        <f t="shared" si="17"/>
        <v>0.12234767282275168</v>
      </c>
      <c r="Q86" t="str">
        <f>_xlfn.IFERROR(VLOOKUP(A86,Designation!$A$2:$D$148,4,FALSE),"Urban")</f>
        <v>Small Rural</v>
      </c>
    </row>
    <row r="87" spans="1:17" ht="12.75">
      <c r="A87" t="s">
        <v>185</v>
      </c>
      <c r="B87" t="s">
        <v>27</v>
      </c>
      <c r="C87" t="s">
        <v>349</v>
      </c>
      <c r="D87" s="29">
        <v>7516227.83</v>
      </c>
      <c r="E87" s="23">
        <f t="shared" si="18"/>
        <v>2254868.349</v>
      </c>
      <c r="F87" s="23">
        <v>191859.43000000063</v>
      </c>
      <c r="G87" s="23">
        <f t="shared" si="19"/>
        <v>2446727.7790000006</v>
      </c>
      <c r="H87" s="23">
        <v>381434.411365</v>
      </c>
      <c r="I87" s="24">
        <f t="shared" si="13"/>
        <v>0.325526026397739</v>
      </c>
      <c r="J87" s="25">
        <f t="shared" si="14"/>
        <v>0.05074811727267719</v>
      </c>
      <c r="K87" s="26">
        <f t="shared" si="15"/>
        <v>-2065293.3676350005</v>
      </c>
      <c r="L87" s="23">
        <f t="shared" si="20"/>
        <v>381434.411365</v>
      </c>
      <c r="M87" s="23">
        <f t="shared" si="16"/>
        <v>0</v>
      </c>
      <c r="N87" s="23">
        <v>108516191</v>
      </c>
      <c r="O87" s="1">
        <v>3.515</v>
      </c>
      <c r="P87" s="3">
        <f t="shared" si="17"/>
        <v>0.05074811727267719</v>
      </c>
      <c r="Q87" t="str">
        <f>_xlfn.IFERROR(VLOOKUP(A87,Designation!$A$2:$D$148,4,FALSE),"Urban")</f>
        <v>Small Rural</v>
      </c>
    </row>
    <row r="88" spans="1:17" ht="12.75">
      <c r="A88" t="s">
        <v>117</v>
      </c>
      <c r="B88" t="s">
        <v>28</v>
      </c>
      <c r="C88" t="s">
        <v>350</v>
      </c>
      <c r="D88" s="29">
        <v>10318475.61</v>
      </c>
      <c r="E88" s="23">
        <f t="shared" si="18"/>
        <v>3095542.6829999997</v>
      </c>
      <c r="F88" s="23">
        <v>127581.31</v>
      </c>
      <c r="G88" s="23">
        <f t="shared" si="19"/>
        <v>3223123.993</v>
      </c>
      <c r="H88" s="23">
        <v>668007.836829</v>
      </c>
      <c r="I88" s="24">
        <f t="shared" si="13"/>
        <v>0.3123643564051609</v>
      </c>
      <c r="J88" s="25">
        <f t="shared" si="14"/>
        <v>0.06473900429455007</v>
      </c>
      <c r="K88" s="26">
        <f t="shared" si="15"/>
        <v>-2555116.1561709996</v>
      </c>
      <c r="L88" s="23">
        <f t="shared" si="20"/>
        <v>668007.836829</v>
      </c>
      <c r="M88" s="23">
        <f t="shared" si="16"/>
        <v>0</v>
      </c>
      <c r="N88" s="23">
        <v>309406131</v>
      </c>
      <c r="O88" s="1">
        <v>2.159</v>
      </c>
      <c r="P88" s="3">
        <f t="shared" si="17"/>
        <v>0.06473900429455007</v>
      </c>
      <c r="Q88" t="str">
        <f>_xlfn.IFERROR(VLOOKUP(A88,Designation!$A$2:$D$148,4,FALSE),"Urban")</f>
        <v>Small Rural</v>
      </c>
    </row>
    <row r="89" spans="1:17" ht="12.75">
      <c r="A89" t="s">
        <v>118</v>
      </c>
      <c r="B89" t="s">
        <v>29</v>
      </c>
      <c r="C89" t="s">
        <v>351</v>
      </c>
      <c r="D89" s="29">
        <v>58881313.94</v>
      </c>
      <c r="E89" s="23">
        <f t="shared" si="18"/>
        <v>14720328.485</v>
      </c>
      <c r="F89" s="23">
        <v>0</v>
      </c>
      <c r="G89" s="23">
        <f t="shared" si="19"/>
        <v>14720328.485</v>
      </c>
      <c r="H89" s="23">
        <v>14719486.489883998</v>
      </c>
      <c r="I89" s="24">
        <f t="shared" si="13"/>
        <v>0.25</v>
      </c>
      <c r="J89" s="25">
        <f t="shared" si="14"/>
        <v>0.2499857001303188</v>
      </c>
      <c r="K89" s="26">
        <f t="shared" si="15"/>
        <v>-841.995116000995</v>
      </c>
      <c r="L89" s="23">
        <f t="shared" si="20"/>
        <v>12098266.082163</v>
      </c>
      <c r="M89" s="23">
        <f t="shared" si="16"/>
        <v>-2621220.407720998</v>
      </c>
      <c r="N89" s="23">
        <v>1411534953</v>
      </c>
      <c r="O89" s="1">
        <v>8.571</v>
      </c>
      <c r="P89" s="3">
        <f t="shared" si="17"/>
        <v>0.20546868391033396</v>
      </c>
      <c r="Q89" t="str">
        <f>_xlfn.IFERROR(VLOOKUP(A89,Designation!$A$2:$D$148,4,FALSE),"Urban")</f>
        <v>Rural</v>
      </c>
    </row>
    <row r="90" spans="1:17" ht="12.75">
      <c r="A90" t="s">
        <v>119</v>
      </c>
      <c r="B90" t="s">
        <v>29</v>
      </c>
      <c r="C90" t="s">
        <v>352</v>
      </c>
      <c r="D90" s="29">
        <v>14094282.5</v>
      </c>
      <c r="E90" s="23">
        <f t="shared" si="18"/>
        <v>3523570.625</v>
      </c>
      <c r="F90" s="23">
        <v>0</v>
      </c>
      <c r="G90" s="23">
        <f t="shared" si="19"/>
        <v>3523570.625</v>
      </c>
      <c r="H90" s="23">
        <v>1910402.8103600002</v>
      </c>
      <c r="I90" s="24">
        <f t="shared" si="13"/>
        <v>0.25</v>
      </c>
      <c r="J90" s="25">
        <f t="shared" si="14"/>
        <v>0.13554452384220342</v>
      </c>
      <c r="K90" s="26">
        <f t="shared" si="15"/>
        <v>-1613167.8146399998</v>
      </c>
      <c r="L90" s="23">
        <f t="shared" si="20"/>
        <v>1875983.11318</v>
      </c>
      <c r="M90" s="23">
        <f t="shared" si="16"/>
        <v>-34419.697180000134</v>
      </c>
      <c r="N90" s="23">
        <v>219233740</v>
      </c>
      <c r="O90" s="1">
        <v>8.557</v>
      </c>
      <c r="P90" s="3">
        <f t="shared" si="17"/>
        <v>0.13310242030270075</v>
      </c>
      <c r="Q90" t="str">
        <f>_xlfn.IFERROR(VLOOKUP(A90,Designation!$A$2:$D$148,4,FALSE),"Urban")</f>
        <v>Rural</v>
      </c>
    </row>
    <row r="91" spans="1:17" ht="12.75">
      <c r="A91" t="s">
        <v>120</v>
      </c>
      <c r="B91" t="s">
        <v>29</v>
      </c>
      <c r="C91" t="s">
        <v>353</v>
      </c>
      <c r="D91" s="29">
        <v>8929564.89</v>
      </c>
      <c r="E91" s="23">
        <f t="shared" si="18"/>
        <v>2678869.467</v>
      </c>
      <c r="F91" s="23">
        <v>0</v>
      </c>
      <c r="G91" s="23">
        <f t="shared" si="19"/>
        <v>2678869.467</v>
      </c>
      <c r="H91" s="23">
        <v>1099909.4182520001</v>
      </c>
      <c r="I91" s="24">
        <f t="shared" si="13"/>
        <v>0.3</v>
      </c>
      <c r="J91" s="25">
        <f t="shared" si="14"/>
        <v>0.12317614931985785</v>
      </c>
      <c r="K91" s="26">
        <f t="shared" si="15"/>
        <v>-1578960.048748</v>
      </c>
      <c r="L91" s="23">
        <f t="shared" si="20"/>
        <v>1099909.4182520001</v>
      </c>
      <c r="M91" s="23">
        <f t="shared" si="16"/>
        <v>0</v>
      </c>
      <c r="N91" s="23">
        <v>268860772</v>
      </c>
      <c r="O91" s="1">
        <v>4.091</v>
      </c>
      <c r="P91" s="3">
        <f t="shared" si="17"/>
        <v>0.12317614931985785</v>
      </c>
      <c r="Q91" t="str">
        <f>_xlfn.IFERROR(VLOOKUP(A91,Designation!$A$2:$D$148,4,FALSE),"Urban")</f>
        <v>Small Rural</v>
      </c>
    </row>
    <row r="92" spans="1:17" ht="12.75">
      <c r="A92" t="s">
        <v>121</v>
      </c>
      <c r="B92" t="s">
        <v>30</v>
      </c>
      <c r="C92" t="s">
        <v>354</v>
      </c>
      <c r="D92" s="29">
        <v>307403872.01</v>
      </c>
      <c r="E92" s="23">
        <f t="shared" si="18"/>
        <v>76850968.0025</v>
      </c>
      <c r="F92" s="23">
        <v>5532198.710000008</v>
      </c>
      <c r="G92" s="23">
        <f t="shared" si="19"/>
        <v>82383166.7125</v>
      </c>
      <c r="H92" s="23">
        <v>62374531.002849996</v>
      </c>
      <c r="I92" s="24">
        <f t="shared" si="13"/>
        <v>0.26799651602898494</v>
      </c>
      <c r="J92" s="25">
        <f t="shared" si="14"/>
        <v>0.20290743442821996</v>
      </c>
      <c r="K92" s="26">
        <f t="shared" si="15"/>
        <v>-20008635.70965001</v>
      </c>
      <c r="L92" s="23">
        <f t="shared" si="20"/>
        <v>62374531.002849996</v>
      </c>
      <c r="M92" s="23">
        <f t="shared" si="16"/>
        <v>0</v>
      </c>
      <c r="N92" s="23">
        <v>3910628903</v>
      </c>
      <c r="O92" s="1">
        <v>15.95</v>
      </c>
      <c r="P92" s="3">
        <f t="shared" si="17"/>
        <v>0.20290743442821996</v>
      </c>
      <c r="Q92" t="str">
        <f>_xlfn.IFERROR(VLOOKUP(A92,Designation!$A$2:$D$148,4,FALSE),"Urban")</f>
        <v>Urban</v>
      </c>
    </row>
    <row r="93" spans="1:17" ht="12.75">
      <c r="A93" t="s">
        <v>122</v>
      </c>
      <c r="B93" t="s">
        <v>30</v>
      </c>
      <c r="C93" t="s">
        <v>355</v>
      </c>
      <c r="D93" s="29">
        <v>141375521.08</v>
      </c>
      <c r="E93" s="23">
        <f t="shared" si="18"/>
        <v>35343880.27</v>
      </c>
      <c r="F93" s="23">
        <v>3311063.7200000137</v>
      </c>
      <c r="G93" s="23">
        <f t="shared" si="19"/>
        <v>38654943.99000002</v>
      </c>
      <c r="H93" s="23">
        <v>34428577.763142</v>
      </c>
      <c r="I93" s="24">
        <f t="shared" si="13"/>
        <v>0.2734203467099965</v>
      </c>
      <c r="J93" s="25">
        <f t="shared" si="14"/>
        <v>0.2435257355738405</v>
      </c>
      <c r="K93" s="26">
        <f t="shared" si="15"/>
        <v>-4226366.22685802</v>
      </c>
      <c r="L93" s="23">
        <f t="shared" si="20"/>
        <v>34428577.763142</v>
      </c>
      <c r="M93" s="23">
        <f t="shared" si="16"/>
        <v>0</v>
      </c>
      <c r="N93" s="23">
        <v>2682606963</v>
      </c>
      <c r="O93" s="1">
        <v>12.834</v>
      </c>
      <c r="P93" s="3">
        <f t="shared" si="17"/>
        <v>0.2435257355738405</v>
      </c>
      <c r="Q93" t="str">
        <f>_xlfn.IFERROR(VLOOKUP(A93,Designation!$A$2:$D$148,4,FALSE),"Urban")</f>
        <v>Urban</v>
      </c>
    </row>
    <row r="94" spans="1:17" ht="12.75">
      <c r="A94" t="s">
        <v>123</v>
      </c>
      <c r="B94" t="s">
        <v>30</v>
      </c>
      <c r="C94" t="s">
        <v>356</v>
      </c>
      <c r="D94" s="29">
        <v>10940785.69</v>
      </c>
      <c r="E94" s="23">
        <f t="shared" si="18"/>
        <v>2735196.4225</v>
      </c>
      <c r="F94" s="23">
        <v>487185.26</v>
      </c>
      <c r="G94" s="23">
        <f t="shared" si="19"/>
        <v>3222381.6825</v>
      </c>
      <c r="H94" s="23">
        <v>3000798.0951079996</v>
      </c>
      <c r="I94" s="24">
        <f t="shared" si="13"/>
        <v>0.2945292754838707</v>
      </c>
      <c r="J94" s="25">
        <f t="shared" si="14"/>
        <v>0.27427628875417626</v>
      </c>
      <c r="K94" s="26">
        <f t="shared" si="15"/>
        <v>-221583.58739200048</v>
      </c>
      <c r="L94" s="23">
        <f t="shared" si="20"/>
        <v>3000798.0951079996</v>
      </c>
      <c r="M94" s="23">
        <f t="shared" si="16"/>
        <v>0</v>
      </c>
      <c r="N94" s="23">
        <v>466832311</v>
      </c>
      <c r="O94" s="1">
        <v>6.428</v>
      </c>
      <c r="P94" s="3">
        <f t="shared" si="17"/>
        <v>0.27427628875417626</v>
      </c>
      <c r="Q94" t="str">
        <f>_xlfn.IFERROR(VLOOKUP(A94,Designation!$A$2:$D$148,4,FALSE),"Urban")</f>
        <v>Rural</v>
      </c>
    </row>
    <row r="95" spans="1:17" ht="12.75">
      <c r="A95" t="s">
        <v>231</v>
      </c>
      <c r="B95" t="s">
        <v>31</v>
      </c>
      <c r="C95" t="s">
        <v>357</v>
      </c>
      <c r="D95" s="29">
        <v>9758583.51</v>
      </c>
      <c r="E95" s="23">
        <f t="shared" si="18"/>
        <v>2927575.053</v>
      </c>
      <c r="F95" s="23">
        <v>0</v>
      </c>
      <c r="G95" s="23">
        <f t="shared" si="19"/>
        <v>2927575.053</v>
      </c>
      <c r="H95" s="23">
        <v>0</v>
      </c>
      <c r="I95" s="24">
        <f t="shared" si="13"/>
        <v>0.3</v>
      </c>
      <c r="J95" s="25">
        <f t="shared" si="14"/>
        <v>0</v>
      </c>
      <c r="K95" s="26">
        <f t="shared" si="15"/>
        <v>-2927575.053</v>
      </c>
      <c r="L95" s="23">
        <f t="shared" si="20"/>
        <v>0</v>
      </c>
      <c r="M95" s="23">
        <f t="shared" si="16"/>
        <v>0</v>
      </c>
      <c r="N95" s="23">
        <v>147413615</v>
      </c>
      <c r="O95" s="1">
        <v>0</v>
      </c>
      <c r="P95" s="3">
        <f t="shared" si="17"/>
        <v>0</v>
      </c>
      <c r="Q95" t="str">
        <f>_xlfn.IFERROR(VLOOKUP(A95,Designation!$A$2:$D$148,4,FALSE),"Urban")</f>
        <v>Small Rural</v>
      </c>
    </row>
    <row r="96" spans="1:17" ht="12.75">
      <c r="A96" t="s">
        <v>124</v>
      </c>
      <c r="B96" t="s">
        <v>31</v>
      </c>
      <c r="C96" t="s">
        <v>358</v>
      </c>
      <c r="D96" s="29">
        <v>3509865.36</v>
      </c>
      <c r="E96" s="23">
        <f t="shared" si="18"/>
        <v>1052959.608</v>
      </c>
      <c r="F96" s="23">
        <v>0</v>
      </c>
      <c r="G96" s="23">
        <f t="shared" si="19"/>
        <v>1052959.608</v>
      </c>
      <c r="H96" s="23">
        <v>428806.894295</v>
      </c>
      <c r="I96" s="24">
        <f t="shared" si="13"/>
        <v>0.3</v>
      </c>
      <c r="J96" s="25">
        <f t="shared" si="14"/>
        <v>0.12217189274035287</v>
      </c>
      <c r="K96" s="26">
        <f t="shared" si="15"/>
        <v>-624152.713705</v>
      </c>
      <c r="L96" s="23">
        <f t="shared" si="20"/>
        <v>350043.884755</v>
      </c>
      <c r="M96" s="23">
        <f t="shared" si="16"/>
        <v>-78763.00954</v>
      </c>
      <c r="N96" s="23">
        <v>125418805</v>
      </c>
      <c r="O96" s="1">
        <v>2.791</v>
      </c>
      <c r="P96" s="3">
        <f t="shared" si="17"/>
        <v>0.09973142808959487</v>
      </c>
      <c r="Q96" t="str">
        <f>_xlfn.IFERROR(VLOOKUP(A96,Designation!$A$2:$D$148,4,FALSE),"Urban")</f>
        <v>Small Rural</v>
      </c>
    </row>
    <row r="97" spans="1:17" ht="12.75">
      <c r="A97" t="s">
        <v>232</v>
      </c>
      <c r="B97" t="s">
        <v>31</v>
      </c>
      <c r="C97" t="s">
        <v>359</v>
      </c>
      <c r="D97" s="29">
        <v>4215993.71</v>
      </c>
      <c r="E97" s="23">
        <f t="shared" si="18"/>
        <v>1264798.113</v>
      </c>
      <c r="F97" s="23">
        <v>0</v>
      </c>
      <c r="G97" s="23">
        <f t="shared" si="19"/>
        <v>1264798.113</v>
      </c>
      <c r="H97" s="23">
        <v>0</v>
      </c>
      <c r="I97" s="24">
        <f t="shared" si="13"/>
        <v>0.3</v>
      </c>
      <c r="J97" s="25">
        <f t="shared" si="14"/>
        <v>0</v>
      </c>
      <c r="K97" s="26">
        <f t="shared" si="15"/>
        <v>-1264798.113</v>
      </c>
      <c r="L97" s="23">
        <f t="shared" si="20"/>
        <v>0</v>
      </c>
      <c r="M97" s="23">
        <f t="shared" si="16"/>
        <v>0</v>
      </c>
      <c r="N97" s="23">
        <v>55477900</v>
      </c>
      <c r="O97" s="1">
        <v>0</v>
      </c>
      <c r="P97" s="3">
        <f t="shared" si="17"/>
        <v>0</v>
      </c>
      <c r="Q97" t="str">
        <f>_xlfn.IFERROR(VLOOKUP(A97,Designation!$A$2:$D$148,4,FALSE),"Urban")</f>
        <v>Small Rural</v>
      </c>
    </row>
    <row r="98" spans="1:17" ht="12.75">
      <c r="A98" t="s">
        <v>125</v>
      </c>
      <c r="B98" t="s">
        <v>31</v>
      </c>
      <c r="C98" t="s">
        <v>360</v>
      </c>
      <c r="D98" s="29">
        <v>2100891.67</v>
      </c>
      <c r="E98" s="23">
        <f t="shared" si="18"/>
        <v>630267.5009999999</v>
      </c>
      <c r="F98" s="23">
        <v>0</v>
      </c>
      <c r="G98" s="23">
        <f t="shared" si="19"/>
        <v>630267.5009999999</v>
      </c>
      <c r="H98" s="23">
        <v>29654.743214000002</v>
      </c>
      <c r="I98" s="24">
        <f t="shared" si="13"/>
        <v>0.3</v>
      </c>
      <c r="J98" s="25">
        <f t="shared" si="14"/>
        <v>0.01411531286332341</v>
      </c>
      <c r="K98" s="26">
        <f t="shared" si="15"/>
        <v>-600612.7577859999</v>
      </c>
      <c r="L98" s="23">
        <f t="shared" si="20"/>
        <v>0</v>
      </c>
      <c r="M98" s="23">
        <f t="shared" si="16"/>
        <v>-29654.743214000002</v>
      </c>
      <c r="N98" s="23">
        <v>52766447</v>
      </c>
      <c r="O98" s="1">
        <v>0</v>
      </c>
      <c r="P98" s="3">
        <f t="shared" si="17"/>
        <v>0</v>
      </c>
      <c r="Q98" t="str">
        <f>_xlfn.IFERROR(VLOOKUP(A98,Designation!$A$2:$D$148,4,FALSE),"Urban")</f>
        <v>Small Rural</v>
      </c>
    </row>
    <row r="99" spans="1:17" ht="12.75">
      <c r="A99" t="s">
        <v>126</v>
      </c>
      <c r="B99" t="s">
        <v>31</v>
      </c>
      <c r="C99" t="s">
        <v>361</v>
      </c>
      <c r="D99" s="29">
        <v>4263519.2</v>
      </c>
      <c r="E99" s="23">
        <f t="shared" si="18"/>
        <v>1279055.76</v>
      </c>
      <c r="F99" s="23">
        <v>0</v>
      </c>
      <c r="G99" s="23">
        <f t="shared" si="19"/>
        <v>1279055.76</v>
      </c>
      <c r="H99" s="23">
        <v>131903.40744</v>
      </c>
      <c r="I99" s="24">
        <f aca="true" t="shared" si="21" ref="I99:I130">(E99+F99)/D99</f>
        <v>0.3</v>
      </c>
      <c r="J99" s="25">
        <f aca="true" t="shared" si="22" ref="J99:J130">H99/D99</f>
        <v>0.030937683461118224</v>
      </c>
      <c r="K99" s="26">
        <f aca="true" t="shared" si="23" ref="K99:K130">H99-G99</f>
        <v>-1147152.35256</v>
      </c>
      <c r="L99" s="23">
        <f t="shared" si="20"/>
        <v>131903.40744</v>
      </c>
      <c r="M99" s="23">
        <f aca="true" t="shared" si="24" ref="M99:M130">L99-H99</f>
        <v>0</v>
      </c>
      <c r="N99" s="23">
        <v>19864971</v>
      </c>
      <c r="O99" s="1">
        <v>6.64</v>
      </c>
      <c r="P99" s="3">
        <f aca="true" t="shared" si="25" ref="P99:P130">L99/D99</f>
        <v>0.030937683461118224</v>
      </c>
      <c r="Q99" t="str">
        <f>_xlfn.IFERROR(VLOOKUP(A99,Designation!$A$2:$D$148,4,FALSE),"Urban")</f>
        <v>Small Rural</v>
      </c>
    </row>
    <row r="100" spans="1:17" ht="12.75">
      <c r="A100" t="s">
        <v>127</v>
      </c>
      <c r="B100" t="s">
        <v>31</v>
      </c>
      <c r="C100" t="s">
        <v>362</v>
      </c>
      <c r="D100" s="29">
        <v>923953.46</v>
      </c>
      <c r="E100" s="23">
        <f t="shared" si="18"/>
        <v>277186.038</v>
      </c>
      <c r="F100" s="23">
        <v>0</v>
      </c>
      <c r="G100" s="23">
        <f t="shared" si="19"/>
        <v>277186.038</v>
      </c>
      <c r="H100" s="23">
        <v>199989.90063</v>
      </c>
      <c r="I100" s="24">
        <f t="shared" si="21"/>
        <v>0.3</v>
      </c>
      <c r="J100" s="25">
        <f t="shared" si="22"/>
        <v>0.21645018855170475</v>
      </c>
      <c r="K100" s="26">
        <f t="shared" si="23"/>
        <v>-77196.13737000001</v>
      </c>
      <c r="L100" s="23">
        <f t="shared" si="20"/>
        <v>171645.87975999998</v>
      </c>
      <c r="M100" s="23">
        <f t="shared" si="24"/>
        <v>-28344.020870000008</v>
      </c>
      <c r="N100" s="23">
        <v>25512170</v>
      </c>
      <c r="O100" s="1">
        <v>6.728</v>
      </c>
      <c r="P100" s="3">
        <f t="shared" si="25"/>
        <v>0.18577329615714624</v>
      </c>
      <c r="Q100" t="str">
        <f>_xlfn.IFERROR(VLOOKUP(A100,Designation!$A$2:$D$148,4,FALSE),"Urban")</f>
        <v>Small Rural</v>
      </c>
    </row>
    <row r="101" spans="1:17" ht="12.75">
      <c r="A101" t="s">
        <v>233</v>
      </c>
      <c r="B101" t="s">
        <v>363</v>
      </c>
      <c r="C101" t="s">
        <v>364</v>
      </c>
      <c r="D101" s="29">
        <v>3140166.55</v>
      </c>
      <c r="E101" s="23">
        <f t="shared" si="18"/>
        <v>942049.965</v>
      </c>
      <c r="F101" s="23">
        <v>2963.7100000001956</v>
      </c>
      <c r="G101" s="23">
        <f t="shared" si="19"/>
        <v>945013.6750000002</v>
      </c>
      <c r="H101" s="23">
        <v>0</v>
      </c>
      <c r="I101" s="24">
        <f t="shared" si="21"/>
        <v>0.30094380662707215</v>
      </c>
      <c r="J101" s="25">
        <f t="shared" si="22"/>
        <v>0</v>
      </c>
      <c r="K101" s="26">
        <f t="shared" si="23"/>
        <v>-945013.6750000002</v>
      </c>
      <c r="L101" s="23">
        <f t="shared" si="20"/>
        <v>0</v>
      </c>
      <c r="M101" s="23">
        <f t="shared" si="24"/>
        <v>0</v>
      </c>
      <c r="N101" s="23">
        <v>71534994</v>
      </c>
      <c r="O101" s="1">
        <v>0</v>
      </c>
      <c r="P101" s="3">
        <f t="shared" si="25"/>
        <v>0</v>
      </c>
      <c r="Q101" t="str">
        <f>_xlfn.IFERROR(VLOOKUP(A101,Designation!$A$2:$D$148,4,FALSE),"Urban")</f>
        <v>Small Rural</v>
      </c>
    </row>
    <row r="102" spans="1:17" ht="12.75">
      <c r="A102" t="s">
        <v>234</v>
      </c>
      <c r="B102" t="s">
        <v>363</v>
      </c>
      <c r="C102" t="s">
        <v>365</v>
      </c>
      <c r="D102" s="29">
        <v>5292881.87</v>
      </c>
      <c r="E102" s="23">
        <f t="shared" si="18"/>
        <v>1587864.561</v>
      </c>
      <c r="F102" s="23">
        <v>34454.619999999646</v>
      </c>
      <c r="G102" s="23">
        <f t="shared" si="19"/>
        <v>1622319.1809999996</v>
      </c>
      <c r="H102" s="23">
        <v>0</v>
      </c>
      <c r="I102" s="24">
        <f t="shared" si="21"/>
        <v>0.3065096143927353</v>
      </c>
      <c r="J102" s="25">
        <f t="shared" si="22"/>
        <v>0</v>
      </c>
      <c r="K102" s="26">
        <f t="shared" si="23"/>
        <v>-1622319.1809999996</v>
      </c>
      <c r="L102" s="23">
        <f t="shared" si="20"/>
        <v>0</v>
      </c>
      <c r="M102" s="23">
        <f t="shared" si="24"/>
        <v>0</v>
      </c>
      <c r="N102" s="23">
        <v>84235113</v>
      </c>
      <c r="O102" s="1">
        <v>0</v>
      </c>
      <c r="P102" s="3">
        <f t="shared" si="25"/>
        <v>0</v>
      </c>
      <c r="Q102" t="str">
        <f>_xlfn.IFERROR(VLOOKUP(A102,Designation!$A$2:$D$148,4,FALSE),"Urban")</f>
        <v>Small Rural</v>
      </c>
    </row>
    <row r="103" spans="1:17" ht="12.75">
      <c r="A103" t="s">
        <v>235</v>
      </c>
      <c r="B103" t="s">
        <v>363</v>
      </c>
      <c r="C103" t="s">
        <v>366</v>
      </c>
      <c r="D103" s="29">
        <v>1005630.69</v>
      </c>
      <c r="E103" s="23">
        <f t="shared" si="18"/>
        <v>301689.207</v>
      </c>
      <c r="F103" s="23">
        <v>0</v>
      </c>
      <c r="G103" s="23">
        <f t="shared" si="19"/>
        <v>301689.207</v>
      </c>
      <c r="H103" s="23">
        <v>0</v>
      </c>
      <c r="I103" s="24">
        <f t="shared" si="21"/>
        <v>0.3</v>
      </c>
      <c r="J103" s="25">
        <f t="shared" si="22"/>
        <v>0</v>
      </c>
      <c r="K103" s="26">
        <f t="shared" si="23"/>
        <v>-301689.207</v>
      </c>
      <c r="L103" s="23">
        <f t="shared" si="20"/>
        <v>0</v>
      </c>
      <c r="M103" s="23">
        <f t="shared" si="24"/>
        <v>0</v>
      </c>
      <c r="N103" s="23">
        <v>6504618</v>
      </c>
      <c r="O103" s="1">
        <v>0</v>
      </c>
      <c r="P103" s="3">
        <f t="shared" si="25"/>
        <v>0</v>
      </c>
      <c r="Q103" t="str">
        <f>_xlfn.IFERROR(VLOOKUP(A103,Designation!$A$2:$D$148,4,FALSE),"Urban")</f>
        <v>Small Rural</v>
      </c>
    </row>
    <row r="104" spans="1:17" ht="12.75">
      <c r="A104" t="s">
        <v>128</v>
      </c>
      <c r="B104" t="s">
        <v>32</v>
      </c>
      <c r="C104" t="s">
        <v>367</v>
      </c>
      <c r="D104" s="29">
        <v>19896286.53</v>
      </c>
      <c r="E104" s="23">
        <f t="shared" si="18"/>
        <v>4974071.6325</v>
      </c>
      <c r="F104" s="23">
        <v>0</v>
      </c>
      <c r="G104" s="23">
        <f t="shared" si="19"/>
        <v>4974071.6325</v>
      </c>
      <c r="H104" s="23">
        <v>499908.62565000006</v>
      </c>
      <c r="I104" s="24">
        <f t="shared" si="21"/>
        <v>0.25</v>
      </c>
      <c r="J104" s="25">
        <f t="shared" si="22"/>
        <v>0.02512572508926368</v>
      </c>
      <c r="K104" s="26">
        <f t="shared" si="23"/>
        <v>-4474163.0068500005</v>
      </c>
      <c r="L104" s="23">
        <f t="shared" si="20"/>
        <v>499908.62565000006</v>
      </c>
      <c r="M104" s="23">
        <f t="shared" si="24"/>
        <v>0</v>
      </c>
      <c r="N104" s="23">
        <v>230478850</v>
      </c>
      <c r="O104" s="1">
        <v>2.169</v>
      </c>
      <c r="P104" s="3">
        <f t="shared" si="25"/>
        <v>0.02512572508926368</v>
      </c>
      <c r="Q104" t="str">
        <f>_xlfn.IFERROR(VLOOKUP(A104,Designation!$A$2:$D$148,4,FALSE),"Urban")</f>
        <v>Rural</v>
      </c>
    </row>
    <row r="105" spans="1:17" ht="12.75">
      <c r="A105" t="s">
        <v>129</v>
      </c>
      <c r="B105" t="s">
        <v>32</v>
      </c>
      <c r="C105" t="s">
        <v>368</v>
      </c>
      <c r="D105" s="29">
        <v>3217385.75</v>
      </c>
      <c r="E105" s="23">
        <f t="shared" si="18"/>
        <v>965215.725</v>
      </c>
      <c r="F105" s="23">
        <v>0</v>
      </c>
      <c r="G105" s="23">
        <f t="shared" si="19"/>
        <v>965215.725</v>
      </c>
      <c r="H105" s="23">
        <v>40654.097599999994</v>
      </c>
      <c r="I105" s="24">
        <f t="shared" si="21"/>
        <v>0.3</v>
      </c>
      <c r="J105" s="25">
        <f t="shared" si="22"/>
        <v>0.012635754851590299</v>
      </c>
      <c r="K105" s="26">
        <f t="shared" si="23"/>
        <v>-924561.6274</v>
      </c>
      <c r="L105" s="23">
        <f t="shared" si="20"/>
        <v>22013.76136</v>
      </c>
      <c r="M105" s="23">
        <f t="shared" si="24"/>
        <v>-18640.336239999993</v>
      </c>
      <c r="N105" s="23">
        <v>43249040</v>
      </c>
      <c r="O105" s="1">
        <v>0.509</v>
      </c>
      <c r="P105" s="3">
        <f t="shared" si="25"/>
        <v>0.006842126829212195</v>
      </c>
      <c r="Q105" t="str">
        <f>_xlfn.IFERROR(VLOOKUP(A105,Designation!$A$2:$D$148,4,FALSE),"Urban")</f>
        <v>Small Rural</v>
      </c>
    </row>
    <row r="106" spans="1:17" ht="12.75">
      <c r="A106" t="s">
        <v>236</v>
      </c>
      <c r="B106" t="s">
        <v>32</v>
      </c>
      <c r="C106" t="s">
        <v>369</v>
      </c>
      <c r="D106" s="29">
        <v>4080210.76</v>
      </c>
      <c r="E106" s="23">
        <f t="shared" si="18"/>
        <v>1224063.228</v>
      </c>
      <c r="F106" s="23">
        <v>0</v>
      </c>
      <c r="G106" s="23">
        <f t="shared" si="19"/>
        <v>1224063.228</v>
      </c>
      <c r="H106" s="23">
        <v>0</v>
      </c>
      <c r="I106" s="24">
        <f t="shared" si="21"/>
        <v>0.3</v>
      </c>
      <c r="J106" s="25">
        <f t="shared" si="22"/>
        <v>0</v>
      </c>
      <c r="K106" s="26">
        <f t="shared" si="23"/>
        <v>-1224063.228</v>
      </c>
      <c r="L106" s="23">
        <f t="shared" si="20"/>
        <v>0</v>
      </c>
      <c r="M106" s="23">
        <f t="shared" si="24"/>
        <v>0</v>
      </c>
      <c r="N106" s="23">
        <v>36149546</v>
      </c>
      <c r="O106" s="1">
        <v>0</v>
      </c>
      <c r="P106" s="3">
        <f t="shared" si="25"/>
        <v>0</v>
      </c>
      <c r="Q106" t="str">
        <f>_xlfn.IFERROR(VLOOKUP(A106,Designation!$A$2:$D$148,4,FALSE),"Urban")</f>
        <v>Small Rural</v>
      </c>
    </row>
    <row r="107" spans="1:17" ht="12.75">
      <c r="A107" t="s">
        <v>130</v>
      </c>
      <c r="B107" t="s">
        <v>32</v>
      </c>
      <c r="C107" t="s">
        <v>370</v>
      </c>
      <c r="D107" s="29">
        <v>2771987.16</v>
      </c>
      <c r="E107" s="23">
        <f t="shared" si="18"/>
        <v>831596.148</v>
      </c>
      <c r="F107" s="23">
        <v>0</v>
      </c>
      <c r="G107" s="23">
        <f t="shared" si="19"/>
        <v>831596.148</v>
      </c>
      <c r="H107" s="23">
        <v>445024.90064999997</v>
      </c>
      <c r="I107" s="24">
        <f t="shared" si="21"/>
        <v>0.3</v>
      </c>
      <c r="J107" s="25">
        <f t="shared" si="22"/>
        <v>0.16054363709606792</v>
      </c>
      <c r="K107" s="26">
        <f t="shared" si="23"/>
        <v>-386571.2473500001</v>
      </c>
      <c r="L107" s="23">
        <f t="shared" si="20"/>
        <v>445024.90064999997</v>
      </c>
      <c r="M107" s="23">
        <f t="shared" si="24"/>
        <v>0</v>
      </c>
      <c r="N107" s="23">
        <v>59758950</v>
      </c>
      <c r="O107" s="1">
        <v>7.447</v>
      </c>
      <c r="P107" s="3">
        <f t="shared" si="25"/>
        <v>0.16054363709606792</v>
      </c>
      <c r="Q107" t="str">
        <f>_xlfn.IFERROR(VLOOKUP(A107,Designation!$A$2:$D$148,4,FALSE),"Urban")</f>
        <v>Small Rural</v>
      </c>
    </row>
    <row r="108" spans="1:17" ht="12.75">
      <c r="A108" t="s">
        <v>131</v>
      </c>
      <c r="B108" t="s">
        <v>33</v>
      </c>
      <c r="C108" t="s">
        <v>371</v>
      </c>
      <c r="D108" s="29">
        <v>2805468.87</v>
      </c>
      <c r="E108" s="23">
        <f t="shared" si="18"/>
        <v>841640.661</v>
      </c>
      <c r="F108" s="23">
        <v>31853.88000000012</v>
      </c>
      <c r="G108" s="23">
        <f t="shared" si="19"/>
        <v>873494.5410000001</v>
      </c>
      <c r="H108" s="23">
        <v>5070.0492</v>
      </c>
      <c r="I108" s="24">
        <f t="shared" si="21"/>
        <v>0.31135420903814914</v>
      </c>
      <c r="J108" s="25">
        <f t="shared" si="22"/>
        <v>0.0018072020881129934</v>
      </c>
      <c r="K108" s="26">
        <f t="shared" si="23"/>
        <v>-868424.4918000001</v>
      </c>
      <c r="L108" s="23">
        <f t="shared" si="20"/>
        <v>0</v>
      </c>
      <c r="M108" s="23">
        <f t="shared" si="24"/>
        <v>-5070.0492</v>
      </c>
      <c r="N108" s="23">
        <v>338003280</v>
      </c>
      <c r="O108" s="1">
        <v>0</v>
      </c>
      <c r="P108" s="3">
        <f t="shared" si="25"/>
        <v>0</v>
      </c>
      <c r="Q108" t="str">
        <f>_xlfn.IFERROR(VLOOKUP(A108,Designation!$A$2:$D$148,4,FALSE),"Urban")</f>
        <v>Small Rural</v>
      </c>
    </row>
    <row r="109" spans="1:17" ht="12.75">
      <c r="A109" t="s">
        <v>180</v>
      </c>
      <c r="B109" t="s">
        <v>33</v>
      </c>
      <c r="C109" t="s">
        <v>372</v>
      </c>
      <c r="D109" s="29">
        <v>4313072.65</v>
      </c>
      <c r="E109" s="23">
        <f t="shared" si="18"/>
        <v>1293921.7950000002</v>
      </c>
      <c r="F109" s="23">
        <v>0</v>
      </c>
      <c r="G109" s="23">
        <f t="shared" si="19"/>
        <v>1293921.7950000002</v>
      </c>
      <c r="H109" s="23">
        <v>349893.22422000003</v>
      </c>
      <c r="I109" s="24">
        <f t="shared" si="21"/>
        <v>0.3</v>
      </c>
      <c r="J109" s="25">
        <f t="shared" si="22"/>
        <v>0.08112388837688603</v>
      </c>
      <c r="K109" s="26">
        <f t="shared" si="23"/>
        <v>-944028.5707800002</v>
      </c>
      <c r="L109" s="23">
        <f t="shared" si="20"/>
        <v>349893.22422000003</v>
      </c>
      <c r="M109" s="23">
        <f t="shared" si="24"/>
        <v>0</v>
      </c>
      <c r="N109" s="23">
        <v>206670540</v>
      </c>
      <c r="O109" s="1">
        <v>1.693</v>
      </c>
      <c r="P109" s="3">
        <f t="shared" si="25"/>
        <v>0.08112388837688603</v>
      </c>
      <c r="Q109" t="str">
        <f>_xlfn.IFERROR(VLOOKUP(A109,Designation!$A$2:$D$148,4,FALSE),"Urban")</f>
        <v>Small Rural</v>
      </c>
    </row>
    <row r="110" spans="1:17" ht="12.75">
      <c r="A110" t="s">
        <v>132</v>
      </c>
      <c r="B110" t="s">
        <v>33</v>
      </c>
      <c r="C110" t="s">
        <v>373</v>
      </c>
      <c r="D110" s="29">
        <v>205209456.51</v>
      </c>
      <c r="E110" s="23">
        <f t="shared" si="18"/>
        <v>51302364.1275</v>
      </c>
      <c r="F110" s="23">
        <v>964429.9400000125</v>
      </c>
      <c r="G110" s="23">
        <f t="shared" si="19"/>
        <v>52266794.06750001</v>
      </c>
      <c r="H110" s="23">
        <v>16027607.159144</v>
      </c>
      <c r="I110" s="24">
        <f t="shared" si="21"/>
        <v>0.25469973439042276</v>
      </c>
      <c r="J110" s="25">
        <f t="shared" si="22"/>
        <v>0.07810364800787319</v>
      </c>
      <c r="K110" s="26">
        <f t="shared" si="23"/>
        <v>-36239186.90835601</v>
      </c>
      <c r="L110" s="23">
        <f t="shared" si="20"/>
        <v>16027607.159144</v>
      </c>
      <c r="M110" s="23">
        <f t="shared" si="24"/>
        <v>0</v>
      </c>
      <c r="N110" s="23">
        <v>2101430072</v>
      </c>
      <c r="O110" s="1">
        <v>7.627</v>
      </c>
      <c r="P110" s="3">
        <f t="shared" si="25"/>
        <v>0.07810364800787319</v>
      </c>
      <c r="Q110" t="str">
        <f>_xlfn.IFERROR(VLOOKUP(A110,Designation!$A$2:$D$148,4,FALSE),"Urban")</f>
        <v>Urban</v>
      </c>
    </row>
    <row r="111" spans="1:17" ht="12.75">
      <c r="A111" t="s">
        <v>133</v>
      </c>
      <c r="B111" t="s">
        <v>6</v>
      </c>
      <c r="C111" t="s">
        <v>374</v>
      </c>
      <c r="D111" s="29">
        <v>1767764.29</v>
      </c>
      <c r="E111" s="23">
        <f t="shared" si="18"/>
        <v>530329.287</v>
      </c>
      <c r="F111" s="23">
        <v>0</v>
      </c>
      <c r="G111" s="23">
        <f t="shared" si="19"/>
        <v>530329.287</v>
      </c>
      <c r="H111" s="23">
        <v>70008.77558399999</v>
      </c>
      <c r="I111" s="24">
        <f t="shared" si="21"/>
        <v>0.3</v>
      </c>
      <c r="J111" s="25">
        <f t="shared" si="22"/>
        <v>0.03960300362442551</v>
      </c>
      <c r="K111" s="26">
        <f t="shared" si="23"/>
        <v>-460320.511416</v>
      </c>
      <c r="L111" s="23">
        <f t="shared" si="20"/>
        <v>70008.77558399999</v>
      </c>
      <c r="M111" s="23">
        <f t="shared" si="24"/>
        <v>0</v>
      </c>
      <c r="N111" s="23">
        <v>50077808</v>
      </c>
      <c r="O111" s="1">
        <v>1.398</v>
      </c>
      <c r="P111" s="3">
        <f t="shared" si="25"/>
        <v>0.03960300362442551</v>
      </c>
      <c r="Q111" t="str">
        <f>_xlfn.IFERROR(VLOOKUP(A111,Designation!$A$2:$D$148,4,FALSE),"Urban")</f>
        <v>Small Rural</v>
      </c>
    </row>
    <row r="112" spans="1:17" ht="12.75">
      <c r="A112" t="s">
        <v>134</v>
      </c>
      <c r="B112" t="s">
        <v>34</v>
      </c>
      <c r="C112" t="s">
        <v>375</v>
      </c>
      <c r="D112" s="29">
        <v>19379038.14</v>
      </c>
      <c r="E112" s="23">
        <f t="shared" si="18"/>
        <v>4844759.535</v>
      </c>
      <c r="F112" s="23">
        <v>0</v>
      </c>
      <c r="G112" s="23">
        <f t="shared" si="19"/>
        <v>4844759.535</v>
      </c>
      <c r="H112" s="23">
        <v>2177155.7944879998</v>
      </c>
      <c r="I112" s="24">
        <f t="shared" si="21"/>
        <v>0.25</v>
      </c>
      <c r="J112" s="25">
        <f t="shared" si="22"/>
        <v>0.1123459161780668</v>
      </c>
      <c r="K112" s="26">
        <f t="shared" si="23"/>
        <v>-2667603.7405120004</v>
      </c>
      <c r="L112" s="23">
        <f t="shared" si="20"/>
        <v>1899691.5163480002</v>
      </c>
      <c r="M112" s="23">
        <f t="shared" si="24"/>
        <v>-277464.2781399996</v>
      </c>
      <c r="N112" s="23">
        <v>417239516</v>
      </c>
      <c r="O112" s="1">
        <v>4.553</v>
      </c>
      <c r="P112" s="3">
        <f t="shared" si="25"/>
        <v>0.0980281633497007</v>
      </c>
      <c r="Q112" t="str">
        <f>_xlfn.IFERROR(VLOOKUP(A112,Designation!$A$2:$D$148,4,FALSE),"Urban")</f>
        <v>Rural</v>
      </c>
    </row>
    <row r="113" spans="1:17" ht="12.75">
      <c r="A113" t="s">
        <v>237</v>
      </c>
      <c r="B113" t="s">
        <v>49</v>
      </c>
      <c r="C113" t="s">
        <v>376</v>
      </c>
      <c r="D113" s="29">
        <v>25775536.16</v>
      </c>
      <c r="E113" s="23">
        <f t="shared" si="18"/>
        <v>6443884.04</v>
      </c>
      <c r="F113" s="23">
        <v>187923.2199999988</v>
      </c>
      <c r="G113" s="23">
        <f t="shared" si="19"/>
        <v>6631807.259999999</v>
      </c>
      <c r="H113" s="23">
        <v>0</v>
      </c>
      <c r="I113" s="24">
        <f t="shared" si="21"/>
        <v>0.25729075891316006</v>
      </c>
      <c r="J113" s="25">
        <f t="shared" si="22"/>
        <v>0</v>
      </c>
      <c r="K113" s="26">
        <f t="shared" si="23"/>
        <v>-6631807.259999999</v>
      </c>
      <c r="L113" s="23">
        <f t="shared" si="20"/>
        <v>0</v>
      </c>
      <c r="M113" s="23">
        <f t="shared" si="24"/>
        <v>0</v>
      </c>
      <c r="N113" s="23">
        <v>501695470</v>
      </c>
      <c r="O113" s="1">
        <v>0</v>
      </c>
      <c r="P113" s="3">
        <f t="shared" si="25"/>
        <v>0</v>
      </c>
      <c r="Q113" t="str">
        <f>_xlfn.IFERROR(VLOOKUP(A113,Designation!$A$2:$D$148,4,FALSE),"Urban")</f>
        <v>Rural</v>
      </c>
    </row>
    <row r="114" spans="1:17" ht="12.75">
      <c r="A114" t="s">
        <v>135</v>
      </c>
      <c r="B114" t="s">
        <v>49</v>
      </c>
      <c r="C114" t="s">
        <v>59</v>
      </c>
      <c r="D114" s="29">
        <v>7012311.72</v>
      </c>
      <c r="E114" s="23">
        <f t="shared" si="18"/>
        <v>2103693.516</v>
      </c>
      <c r="F114" s="23">
        <v>70570.4700000002</v>
      </c>
      <c r="G114" s="23">
        <f t="shared" si="19"/>
        <v>2174263.986</v>
      </c>
      <c r="H114" s="23">
        <v>389973.40772</v>
      </c>
      <c r="I114" s="24">
        <f t="shared" si="21"/>
        <v>0.31006379533852213</v>
      </c>
      <c r="J114" s="25">
        <f t="shared" si="22"/>
        <v>0.05561267429223754</v>
      </c>
      <c r="K114" s="26">
        <f t="shared" si="23"/>
        <v>-1784290.57828</v>
      </c>
      <c r="L114" s="23">
        <f t="shared" si="20"/>
        <v>389973.40772</v>
      </c>
      <c r="M114" s="23">
        <f t="shared" si="24"/>
        <v>0</v>
      </c>
      <c r="N114" s="23">
        <v>62236420</v>
      </c>
      <c r="O114" s="1">
        <v>6.266</v>
      </c>
      <c r="P114" s="3">
        <f t="shared" si="25"/>
        <v>0.05561267429223754</v>
      </c>
      <c r="Q114" t="str">
        <f>_xlfn.IFERROR(VLOOKUP(A114,Designation!$A$2:$D$148,4,FALSE),"Urban")</f>
        <v>Small Rural</v>
      </c>
    </row>
    <row r="115" spans="1:17" ht="12.75">
      <c r="A115" t="s">
        <v>136</v>
      </c>
      <c r="B115" t="s">
        <v>49</v>
      </c>
      <c r="C115" t="s">
        <v>377</v>
      </c>
      <c r="D115" s="29">
        <v>5334377.84</v>
      </c>
      <c r="E115" s="23">
        <f t="shared" si="18"/>
        <v>1600313.352</v>
      </c>
      <c r="F115" s="23">
        <v>63148.970000000205</v>
      </c>
      <c r="G115" s="23">
        <f t="shared" si="19"/>
        <v>1663462.3220000002</v>
      </c>
      <c r="H115" s="23">
        <v>57822.047979999996</v>
      </c>
      <c r="I115" s="24">
        <f t="shared" si="21"/>
        <v>0.31183811343967344</v>
      </c>
      <c r="J115" s="25">
        <f t="shared" si="22"/>
        <v>0.010839511132192316</v>
      </c>
      <c r="K115" s="26">
        <f t="shared" si="23"/>
        <v>-1605640.2740200001</v>
      </c>
      <c r="L115" s="23">
        <f t="shared" si="20"/>
        <v>57822.047979999996</v>
      </c>
      <c r="M115" s="23">
        <f t="shared" si="24"/>
        <v>0</v>
      </c>
      <c r="N115" s="23">
        <v>51351730</v>
      </c>
      <c r="O115" s="1">
        <v>1.126</v>
      </c>
      <c r="P115" s="3">
        <f t="shared" si="25"/>
        <v>0.010839511132192316</v>
      </c>
      <c r="Q115" t="str">
        <f>_xlfn.IFERROR(VLOOKUP(A115,Designation!$A$2:$D$148,4,FALSE),"Urban")</f>
        <v>Small Rural</v>
      </c>
    </row>
    <row r="116" spans="1:17" ht="12.75">
      <c r="A116" t="s">
        <v>238</v>
      </c>
      <c r="B116" t="s">
        <v>60</v>
      </c>
      <c r="C116" t="s">
        <v>378</v>
      </c>
      <c r="D116" s="29">
        <v>57732374.76</v>
      </c>
      <c r="E116" s="23">
        <f t="shared" si="18"/>
        <v>14433093.69</v>
      </c>
      <c r="F116" s="23">
        <v>0</v>
      </c>
      <c r="G116" s="23">
        <f t="shared" si="19"/>
        <v>14433093.69</v>
      </c>
      <c r="H116" s="23">
        <v>0</v>
      </c>
      <c r="I116" s="24">
        <f t="shared" si="21"/>
        <v>0.25</v>
      </c>
      <c r="J116" s="25">
        <f t="shared" si="22"/>
        <v>0</v>
      </c>
      <c r="K116" s="26">
        <f t="shared" si="23"/>
        <v>-14433093.69</v>
      </c>
      <c r="L116" s="23">
        <f t="shared" si="20"/>
        <v>0</v>
      </c>
      <c r="M116" s="23">
        <f t="shared" si="24"/>
        <v>0</v>
      </c>
      <c r="N116" s="23">
        <v>647227385</v>
      </c>
      <c r="O116" s="1">
        <v>0</v>
      </c>
      <c r="P116" s="3">
        <f t="shared" si="25"/>
        <v>0</v>
      </c>
      <c r="Q116" t="str">
        <f>_xlfn.IFERROR(VLOOKUP(A116,Designation!$A$2:$D$148,4,FALSE),"Urban")</f>
        <v>Rural</v>
      </c>
    </row>
    <row r="117" spans="1:17" ht="12.75">
      <c r="A117" t="s">
        <v>137</v>
      </c>
      <c r="B117" t="s">
        <v>60</v>
      </c>
      <c r="C117" t="s">
        <v>379</v>
      </c>
      <c r="D117" s="29">
        <v>3904922.18</v>
      </c>
      <c r="E117" s="23">
        <f t="shared" si="18"/>
        <v>1171476.654</v>
      </c>
      <c r="F117" s="23">
        <v>0</v>
      </c>
      <c r="G117" s="23">
        <f t="shared" si="19"/>
        <v>1171476.654</v>
      </c>
      <c r="H117" s="23">
        <v>248000.642835</v>
      </c>
      <c r="I117" s="24">
        <f t="shared" si="21"/>
        <v>0.3</v>
      </c>
      <c r="J117" s="25">
        <f t="shared" si="22"/>
        <v>0.06350975292291228</v>
      </c>
      <c r="K117" s="26">
        <f t="shared" si="23"/>
        <v>-923476.011165</v>
      </c>
      <c r="L117" s="23">
        <f t="shared" si="20"/>
        <v>248000.642835</v>
      </c>
      <c r="M117" s="23">
        <f t="shared" si="24"/>
        <v>0</v>
      </c>
      <c r="N117" s="23">
        <v>23607867</v>
      </c>
      <c r="O117" s="1">
        <v>10.505</v>
      </c>
      <c r="P117" s="3">
        <f t="shared" si="25"/>
        <v>0.06350975292291228</v>
      </c>
      <c r="Q117" t="str">
        <f>_xlfn.IFERROR(VLOOKUP(A117,Designation!$A$2:$D$148,4,FALSE),"Urban")</f>
        <v>Small Rural</v>
      </c>
    </row>
    <row r="118" spans="1:17" ht="12.75">
      <c r="A118" t="s">
        <v>138</v>
      </c>
      <c r="B118" t="s">
        <v>35</v>
      </c>
      <c r="C118" t="s">
        <v>380</v>
      </c>
      <c r="D118" s="29">
        <v>14309853.89</v>
      </c>
      <c r="E118" s="23">
        <f t="shared" si="18"/>
        <v>3577463.4725</v>
      </c>
      <c r="F118" s="23">
        <v>0</v>
      </c>
      <c r="G118" s="23">
        <f t="shared" si="19"/>
        <v>3577463.4725</v>
      </c>
      <c r="H118" s="23">
        <v>2399903.4740159996</v>
      </c>
      <c r="I118" s="24">
        <f t="shared" si="21"/>
        <v>0.25</v>
      </c>
      <c r="J118" s="25">
        <f t="shared" si="22"/>
        <v>0.16770985171924768</v>
      </c>
      <c r="K118" s="26">
        <f t="shared" si="23"/>
        <v>-1177559.9984840006</v>
      </c>
      <c r="L118" s="23">
        <f t="shared" si="20"/>
        <v>2399903.4740159996</v>
      </c>
      <c r="M118" s="23">
        <f t="shared" si="24"/>
        <v>0</v>
      </c>
      <c r="N118" s="23">
        <v>257721593</v>
      </c>
      <c r="O118" s="1">
        <v>9.312</v>
      </c>
      <c r="P118" s="3">
        <f t="shared" si="25"/>
        <v>0.16770985171924768</v>
      </c>
      <c r="Q118" t="str">
        <f>_xlfn.IFERROR(VLOOKUP(A118,Designation!$A$2:$D$148,4,FALSE),"Urban")</f>
        <v>Rural</v>
      </c>
    </row>
    <row r="119" spans="1:17" ht="12.75">
      <c r="A119" t="s">
        <v>139</v>
      </c>
      <c r="B119" t="s">
        <v>35</v>
      </c>
      <c r="C119" t="s">
        <v>381</v>
      </c>
      <c r="D119" s="29">
        <v>33142161.73</v>
      </c>
      <c r="E119" s="23">
        <f t="shared" si="18"/>
        <v>8285540.4325</v>
      </c>
      <c r="F119" s="23">
        <v>0</v>
      </c>
      <c r="G119" s="23">
        <f t="shared" si="19"/>
        <v>8285540.4325</v>
      </c>
      <c r="H119" s="23">
        <v>548208.8873099999</v>
      </c>
      <c r="I119" s="24">
        <f t="shared" si="21"/>
        <v>0.25</v>
      </c>
      <c r="J119" s="25">
        <f t="shared" si="22"/>
        <v>0.016541132463721155</v>
      </c>
      <c r="K119" s="26">
        <f t="shared" si="23"/>
        <v>-7737331.54519</v>
      </c>
      <c r="L119" s="23">
        <f t="shared" si="20"/>
        <v>548208.8873099999</v>
      </c>
      <c r="M119" s="23">
        <f t="shared" si="24"/>
        <v>0</v>
      </c>
      <c r="N119" s="23">
        <v>309198470</v>
      </c>
      <c r="O119" s="1">
        <v>1.773</v>
      </c>
      <c r="P119" s="3">
        <f t="shared" si="25"/>
        <v>0.016541132463721155</v>
      </c>
      <c r="Q119" t="str">
        <f>_xlfn.IFERROR(VLOOKUP(A119,Designation!$A$2:$D$148,4,FALSE),"Urban")</f>
        <v>Rural</v>
      </c>
    </row>
    <row r="120" spans="1:17" ht="12.75">
      <c r="A120" t="s">
        <v>140</v>
      </c>
      <c r="B120" t="s">
        <v>35</v>
      </c>
      <c r="C120" t="s">
        <v>382</v>
      </c>
      <c r="D120" s="29">
        <v>3430975.19</v>
      </c>
      <c r="E120" s="23">
        <f t="shared" si="18"/>
        <v>1029292.5569999999</v>
      </c>
      <c r="F120" s="23">
        <v>1230.7399999999907</v>
      </c>
      <c r="G120" s="23">
        <f t="shared" si="19"/>
        <v>1030523.2969999999</v>
      </c>
      <c r="H120" s="23">
        <v>9607.33168</v>
      </c>
      <c r="I120" s="24">
        <f t="shared" si="21"/>
        <v>0.30035871433975597</v>
      </c>
      <c r="J120" s="25">
        <f t="shared" si="22"/>
        <v>0.002800175211992716</v>
      </c>
      <c r="K120" s="26">
        <f t="shared" si="23"/>
        <v>-1020915.96532</v>
      </c>
      <c r="L120" s="23">
        <f t="shared" si="20"/>
        <v>0</v>
      </c>
      <c r="M120" s="23">
        <f t="shared" si="24"/>
        <v>-9607.33168</v>
      </c>
      <c r="N120" s="23">
        <v>31294240</v>
      </c>
      <c r="O120" s="1">
        <v>0</v>
      </c>
      <c r="P120" s="3">
        <f t="shared" si="25"/>
        <v>0</v>
      </c>
      <c r="Q120" t="str">
        <f>_xlfn.IFERROR(VLOOKUP(A120,Designation!$A$2:$D$148,4,FALSE),"Urban")</f>
        <v>Small Rural</v>
      </c>
    </row>
    <row r="121" spans="1:17" ht="12.75">
      <c r="A121" t="s">
        <v>239</v>
      </c>
      <c r="B121" t="s">
        <v>35</v>
      </c>
      <c r="C121" t="s">
        <v>383</v>
      </c>
      <c r="D121" s="29">
        <v>8730169.61</v>
      </c>
      <c r="E121" s="23">
        <f t="shared" si="18"/>
        <v>2619050.883</v>
      </c>
      <c r="F121" s="23">
        <v>0</v>
      </c>
      <c r="G121" s="23">
        <f t="shared" si="19"/>
        <v>2619050.883</v>
      </c>
      <c r="H121" s="23">
        <v>0</v>
      </c>
      <c r="I121" s="24">
        <f t="shared" si="21"/>
        <v>0.3</v>
      </c>
      <c r="J121" s="25">
        <f t="shared" si="22"/>
        <v>0</v>
      </c>
      <c r="K121" s="26">
        <f t="shared" si="23"/>
        <v>-2619050.883</v>
      </c>
      <c r="L121" s="23">
        <f t="shared" si="20"/>
        <v>0</v>
      </c>
      <c r="M121" s="23">
        <f t="shared" si="24"/>
        <v>0</v>
      </c>
      <c r="N121" s="23">
        <v>305651780</v>
      </c>
      <c r="O121" s="1">
        <v>0</v>
      </c>
      <c r="P121" s="3">
        <f t="shared" si="25"/>
        <v>0</v>
      </c>
      <c r="Q121" t="str">
        <f>_xlfn.IFERROR(VLOOKUP(A121,Designation!$A$2:$D$148,4,FALSE),"Urban")</f>
        <v>Small Rural</v>
      </c>
    </row>
    <row r="122" spans="1:17" ht="12.75">
      <c r="A122" t="s">
        <v>240</v>
      </c>
      <c r="B122" t="s">
        <v>36</v>
      </c>
      <c r="C122" t="s">
        <v>384</v>
      </c>
      <c r="D122" s="29">
        <v>14941587.38</v>
      </c>
      <c r="E122" s="23">
        <f t="shared" si="18"/>
        <v>3735396.845</v>
      </c>
      <c r="F122" s="23">
        <v>0</v>
      </c>
      <c r="G122" s="23">
        <f t="shared" si="19"/>
        <v>3735396.845</v>
      </c>
      <c r="H122" s="23">
        <v>0</v>
      </c>
      <c r="I122" s="24">
        <f t="shared" si="21"/>
        <v>0.25</v>
      </c>
      <c r="J122" s="25">
        <f t="shared" si="22"/>
        <v>0</v>
      </c>
      <c r="K122" s="26">
        <f t="shared" si="23"/>
        <v>-3735396.845</v>
      </c>
      <c r="L122" s="23">
        <f t="shared" si="20"/>
        <v>0</v>
      </c>
      <c r="M122" s="23">
        <f t="shared" si="24"/>
        <v>0</v>
      </c>
      <c r="N122" s="23">
        <v>81942949</v>
      </c>
      <c r="O122" s="1">
        <v>0</v>
      </c>
      <c r="P122" s="3">
        <f t="shared" si="25"/>
        <v>0</v>
      </c>
      <c r="Q122" t="str">
        <f>_xlfn.IFERROR(VLOOKUP(A122,Designation!$A$2:$D$148,4,FALSE),"Urban")</f>
        <v>Rural</v>
      </c>
    </row>
    <row r="123" spans="1:17" ht="12.75">
      <c r="A123" t="s">
        <v>241</v>
      </c>
      <c r="B123" t="s">
        <v>36</v>
      </c>
      <c r="C123" t="s">
        <v>385</v>
      </c>
      <c r="D123" s="29">
        <v>8107873.63</v>
      </c>
      <c r="E123" s="23">
        <f t="shared" si="18"/>
        <v>2432362.0889999997</v>
      </c>
      <c r="F123" s="23">
        <v>0</v>
      </c>
      <c r="G123" s="23">
        <f t="shared" si="19"/>
        <v>2432362.0889999997</v>
      </c>
      <c r="H123" s="23">
        <v>0</v>
      </c>
      <c r="I123" s="24">
        <f t="shared" si="21"/>
        <v>0.3</v>
      </c>
      <c r="J123" s="25">
        <f t="shared" si="22"/>
        <v>0</v>
      </c>
      <c r="K123" s="26">
        <f t="shared" si="23"/>
        <v>-2432362.0889999997</v>
      </c>
      <c r="L123" s="23">
        <f t="shared" si="20"/>
        <v>0</v>
      </c>
      <c r="M123" s="23">
        <f t="shared" si="24"/>
        <v>0</v>
      </c>
      <c r="N123" s="23">
        <v>38297240</v>
      </c>
      <c r="O123" s="1">
        <v>0</v>
      </c>
      <c r="P123" s="3">
        <f t="shared" si="25"/>
        <v>0</v>
      </c>
      <c r="Q123" t="str">
        <f>_xlfn.IFERROR(VLOOKUP(A123,Designation!$A$2:$D$148,4,FALSE),"Urban")</f>
        <v>Small Rural</v>
      </c>
    </row>
    <row r="124" spans="1:17" ht="12.75">
      <c r="A124" t="s">
        <v>242</v>
      </c>
      <c r="B124" t="s">
        <v>36</v>
      </c>
      <c r="C124" t="s">
        <v>386</v>
      </c>
      <c r="D124" s="29">
        <v>2916790.38</v>
      </c>
      <c r="E124" s="23">
        <f t="shared" si="18"/>
        <v>875037.114</v>
      </c>
      <c r="F124" s="23">
        <v>0</v>
      </c>
      <c r="G124" s="23">
        <f t="shared" si="19"/>
        <v>875037.114</v>
      </c>
      <c r="H124" s="23">
        <v>0</v>
      </c>
      <c r="I124" s="24">
        <f t="shared" si="21"/>
        <v>0.3</v>
      </c>
      <c r="J124" s="25">
        <f t="shared" si="22"/>
        <v>0</v>
      </c>
      <c r="K124" s="26">
        <f t="shared" si="23"/>
        <v>-875037.114</v>
      </c>
      <c r="L124" s="23">
        <f t="shared" si="20"/>
        <v>0</v>
      </c>
      <c r="M124" s="23">
        <f t="shared" si="24"/>
        <v>0</v>
      </c>
      <c r="N124" s="23">
        <v>11256992</v>
      </c>
      <c r="O124" s="1">
        <v>0</v>
      </c>
      <c r="P124" s="3">
        <f t="shared" si="25"/>
        <v>0</v>
      </c>
      <c r="Q124" t="str">
        <f>_xlfn.IFERROR(VLOOKUP(A124,Designation!$A$2:$D$148,4,FALSE),"Urban")</f>
        <v>Small Rural</v>
      </c>
    </row>
    <row r="125" spans="1:17" ht="12.75">
      <c r="A125" t="s">
        <v>243</v>
      </c>
      <c r="B125" t="s">
        <v>36</v>
      </c>
      <c r="C125" t="s">
        <v>387</v>
      </c>
      <c r="D125" s="29">
        <v>4503915.58</v>
      </c>
      <c r="E125" s="23">
        <f t="shared" si="18"/>
        <v>1351174.6739999999</v>
      </c>
      <c r="F125" s="23">
        <v>0</v>
      </c>
      <c r="G125" s="23">
        <f t="shared" si="19"/>
        <v>1351174.6739999999</v>
      </c>
      <c r="H125" s="23">
        <v>0</v>
      </c>
      <c r="I125" s="24">
        <f t="shared" si="21"/>
        <v>0.3</v>
      </c>
      <c r="J125" s="25">
        <f t="shared" si="22"/>
        <v>0</v>
      </c>
      <c r="K125" s="26">
        <f t="shared" si="23"/>
        <v>-1351174.6739999999</v>
      </c>
      <c r="L125" s="23">
        <f t="shared" si="20"/>
        <v>0</v>
      </c>
      <c r="M125" s="23">
        <f t="shared" si="24"/>
        <v>0</v>
      </c>
      <c r="N125" s="23">
        <v>27811563</v>
      </c>
      <c r="O125" s="1">
        <v>0</v>
      </c>
      <c r="P125" s="3">
        <f t="shared" si="25"/>
        <v>0</v>
      </c>
      <c r="Q125" t="str">
        <f>_xlfn.IFERROR(VLOOKUP(A125,Designation!$A$2:$D$148,4,FALSE),"Urban")</f>
        <v>Small Rural</v>
      </c>
    </row>
    <row r="126" spans="1:17" ht="12.75">
      <c r="A126" t="s">
        <v>244</v>
      </c>
      <c r="B126" t="s">
        <v>36</v>
      </c>
      <c r="C126" t="s">
        <v>388</v>
      </c>
      <c r="D126" s="29">
        <v>3426532.32</v>
      </c>
      <c r="E126" s="23">
        <f t="shared" si="18"/>
        <v>1027959.6959999999</v>
      </c>
      <c r="F126" s="23">
        <v>0</v>
      </c>
      <c r="G126" s="23">
        <f t="shared" si="19"/>
        <v>1027959.6959999999</v>
      </c>
      <c r="H126" s="23">
        <v>0</v>
      </c>
      <c r="I126" s="24">
        <f t="shared" si="21"/>
        <v>0.3</v>
      </c>
      <c r="J126" s="25">
        <f t="shared" si="22"/>
        <v>0</v>
      </c>
      <c r="K126" s="26">
        <f t="shared" si="23"/>
        <v>-1027959.6959999999</v>
      </c>
      <c r="L126" s="23">
        <f t="shared" si="20"/>
        <v>0</v>
      </c>
      <c r="M126" s="23">
        <f t="shared" si="24"/>
        <v>0</v>
      </c>
      <c r="N126" s="23">
        <v>8491512</v>
      </c>
      <c r="O126" s="1">
        <v>0</v>
      </c>
      <c r="P126" s="3">
        <f t="shared" si="25"/>
        <v>0</v>
      </c>
      <c r="Q126" t="str">
        <f>_xlfn.IFERROR(VLOOKUP(A126,Designation!$A$2:$D$148,4,FALSE),"Urban")</f>
        <v>Small Rural</v>
      </c>
    </row>
    <row r="127" spans="1:17" ht="12.75">
      <c r="A127" t="s">
        <v>141</v>
      </c>
      <c r="B127" t="s">
        <v>36</v>
      </c>
      <c r="C127" t="s">
        <v>389</v>
      </c>
      <c r="D127" s="29">
        <v>4143539.04</v>
      </c>
      <c r="E127" s="23">
        <f t="shared" si="18"/>
        <v>1243061.712</v>
      </c>
      <c r="F127" s="23">
        <v>0</v>
      </c>
      <c r="G127" s="23">
        <f t="shared" si="19"/>
        <v>1243061.712</v>
      </c>
      <c r="H127" s="23">
        <v>15870.584768</v>
      </c>
      <c r="I127" s="24">
        <f t="shared" si="21"/>
        <v>0.3</v>
      </c>
      <c r="J127" s="25">
        <f t="shared" si="22"/>
        <v>0.0038302003709370144</v>
      </c>
      <c r="K127" s="26">
        <f t="shared" si="23"/>
        <v>-1227191.127232</v>
      </c>
      <c r="L127" s="23">
        <f t="shared" si="20"/>
        <v>15870.584768</v>
      </c>
      <c r="M127" s="23">
        <f t="shared" si="24"/>
        <v>0</v>
      </c>
      <c r="N127" s="23">
        <v>20140336</v>
      </c>
      <c r="O127" s="1">
        <v>0.788</v>
      </c>
      <c r="P127" s="3">
        <f t="shared" si="25"/>
        <v>0.0038302003709370144</v>
      </c>
      <c r="Q127" t="str">
        <f>_xlfn.IFERROR(VLOOKUP(A127,Designation!$A$2:$D$148,4,FALSE),"Urban")</f>
        <v>Small Rural</v>
      </c>
    </row>
    <row r="128" spans="1:17" ht="12.75">
      <c r="A128" t="s">
        <v>142</v>
      </c>
      <c r="B128" t="s">
        <v>50</v>
      </c>
      <c r="C128" t="s">
        <v>390</v>
      </c>
      <c r="D128" s="29">
        <v>3181418.36</v>
      </c>
      <c r="E128" s="23">
        <f t="shared" si="18"/>
        <v>954425.5079999999</v>
      </c>
      <c r="F128" s="23">
        <v>27492.279999999795</v>
      </c>
      <c r="G128" s="23">
        <f t="shared" si="19"/>
        <v>981917.7879999997</v>
      </c>
      <c r="H128" s="23">
        <v>493505.05208</v>
      </c>
      <c r="I128" s="24">
        <f t="shared" si="21"/>
        <v>0.3086415167353217</v>
      </c>
      <c r="J128" s="25">
        <f t="shared" si="22"/>
        <v>0.1551210800455681</v>
      </c>
      <c r="K128" s="26">
        <f t="shared" si="23"/>
        <v>-488412.7359199997</v>
      </c>
      <c r="L128" s="23">
        <f t="shared" si="20"/>
        <v>493505.05208</v>
      </c>
      <c r="M128" s="23">
        <f t="shared" si="24"/>
        <v>0</v>
      </c>
      <c r="N128" s="23">
        <v>71813890</v>
      </c>
      <c r="O128" s="1">
        <v>6.872</v>
      </c>
      <c r="P128" s="3">
        <f t="shared" si="25"/>
        <v>0.1551210800455681</v>
      </c>
      <c r="Q128" t="str">
        <f>_xlfn.IFERROR(VLOOKUP(A128,Designation!$A$2:$D$148,4,FALSE),"Urban")</f>
        <v>Small Rural</v>
      </c>
    </row>
    <row r="129" spans="1:17" ht="12.75">
      <c r="A129" t="s">
        <v>143</v>
      </c>
      <c r="B129" t="s">
        <v>50</v>
      </c>
      <c r="C129" t="s">
        <v>391</v>
      </c>
      <c r="D129" s="29">
        <v>4470916.62</v>
      </c>
      <c r="E129" s="23">
        <f t="shared" si="18"/>
        <v>1341274.986</v>
      </c>
      <c r="F129" s="23">
        <v>0</v>
      </c>
      <c r="G129" s="23">
        <f t="shared" si="19"/>
        <v>1341274.986</v>
      </c>
      <c r="H129" s="23">
        <v>1327962.6691200002</v>
      </c>
      <c r="I129" s="24">
        <f t="shared" si="21"/>
        <v>0.3</v>
      </c>
      <c r="J129" s="25">
        <f t="shared" si="22"/>
        <v>0.29702246362178863</v>
      </c>
      <c r="K129" s="26">
        <f t="shared" si="23"/>
        <v>-13312.316879999824</v>
      </c>
      <c r="L129" s="23">
        <f t="shared" si="20"/>
        <v>1327962.6691200002</v>
      </c>
      <c r="M129" s="23">
        <f t="shared" si="24"/>
        <v>0</v>
      </c>
      <c r="N129" s="23">
        <v>126328260</v>
      </c>
      <c r="O129" s="1">
        <v>10.512</v>
      </c>
      <c r="P129" s="3">
        <f t="shared" si="25"/>
        <v>0.29702246362178863</v>
      </c>
      <c r="Q129" t="str">
        <f>_xlfn.IFERROR(VLOOKUP(A129,Designation!$A$2:$D$148,4,FALSE),"Urban")</f>
        <v>Small Rural</v>
      </c>
    </row>
    <row r="130" spans="1:17" ht="12.75">
      <c r="A130" t="s">
        <v>144</v>
      </c>
      <c r="B130" t="s">
        <v>37</v>
      </c>
      <c r="C130" t="s">
        <v>392</v>
      </c>
      <c r="D130" s="29">
        <v>8486209.99</v>
      </c>
      <c r="E130" s="23">
        <f t="shared" si="18"/>
        <v>2545862.997</v>
      </c>
      <c r="F130" s="23">
        <v>739613.1499999994</v>
      </c>
      <c r="G130" s="23">
        <f t="shared" si="19"/>
        <v>3285476.1469999994</v>
      </c>
      <c r="H130" s="23">
        <v>643298.6382020001</v>
      </c>
      <c r="I130" s="24">
        <f t="shared" si="21"/>
        <v>0.3871547075633936</v>
      </c>
      <c r="J130" s="25">
        <f t="shared" si="22"/>
        <v>0.07580517556836937</v>
      </c>
      <c r="K130" s="26">
        <f t="shared" si="23"/>
        <v>-2642177.5087979995</v>
      </c>
      <c r="L130" s="23">
        <f t="shared" si="20"/>
        <v>643298.6382020001</v>
      </c>
      <c r="M130" s="23">
        <f t="shared" si="24"/>
        <v>0</v>
      </c>
      <c r="N130" s="23">
        <v>179994023</v>
      </c>
      <c r="O130" s="1">
        <v>3.574</v>
      </c>
      <c r="P130" s="3">
        <f t="shared" si="25"/>
        <v>0.07580517556836937</v>
      </c>
      <c r="Q130" t="str">
        <f>_xlfn.IFERROR(VLOOKUP(A130,Designation!$A$2:$D$148,4,FALSE),"Urban")</f>
        <v>Small Rural</v>
      </c>
    </row>
    <row r="131" spans="1:17" ht="12.75">
      <c r="A131" t="s">
        <v>145</v>
      </c>
      <c r="B131" t="s">
        <v>37</v>
      </c>
      <c r="C131" t="s">
        <v>393</v>
      </c>
      <c r="D131" s="29">
        <v>6581121.87</v>
      </c>
      <c r="E131" s="23">
        <f t="shared" si="18"/>
        <v>1974336.561</v>
      </c>
      <c r="F131" s="23">
        <v>139332.39</v>
      </c>
      <c r="G131" s="23">
        <f t="shared" si="19"/>
        <v>2113668.951</v>
      </c>
      <c r="H131" s="23">
        <v>1820343.593864</v>
      </c>
      <c r="I131" s="24">
        <f aca="true" t="shared" si="26" ref="I131:I162">(E131+F131)/D131</f>
        <v>0.3211715255775988</v>
      </c>
      <c r="J131" s="25">
        <f aca="true" t="shared" si="27" ref="J131:J162">H131/D131</f>
        <v>0.27660080299713397</v>
      </c>
      <c r="K131" s="26">
        <f aca="true" t="shared" si="28" ref="K131:K162">H131-G131</f>
        <v>-293325.35713599995</v>
      </c>
      <c r="L131" s="23">
        <f t="shared" si="20"/>
        <v>1269557.08864</v>
      </c>
      <c r="M131" s="23">
        <f aca="true" t="shared" si="29" ref="M131:M162">L131-H131</f>
        <v>-550786.505224</v>
      </c>
      <c r="N131" s="23">
        <v>387060088</v>
      </c>
      <c r="O131" s="1">
        <v>3.28</v>
      </c>
      <c r="P131" s="3">
        <f aca="true" t="shared" si="30" ref="P131:P162">L131/D131</f>
        <v>0.19290891640029756</v>
      </c>
      <c r="Q131" t="str">
        <f>_xlfn.IFERROR(VLOOKUP(A131,Designation!$A$2:$D$148,4,FALSE),"Urban")</f>
        <v>Small Rural</v>
      </c>
    </row>
    <row r="132" spans="1:17" ht="12.75">
      <c r="A132" t="s">
        <v>146</v>
      </c>
      <c r="B132" t="s">
        <v>61</v>
      </c>
      <c r="C132" t="s">
        <v>394</v>
      </c>
      <c r="D132" s="29">
        <v>6422229.01</v>
      </c>
      <c r="E132" s="23">
        <f aca="true" t="shared" si="31" ref="E132:E180">IF(Q132="Small Rural",IF((D132*0.3)&lt;200000,200000,(D132*0.3)),IF((D132*0.25)&lt;200000,200000,(D132*0.25)))</f>
        <v>1926668.7029999997</v>
      </c>
      <c r="F132" s="23">
        <v>81512.76000000024</v>
      </c>
      <c r="G132" s="23">
        <f aca="true" t="shared" si="32" ref="G132:G180">E132+F132</f>
        <v>2008181.463</v>
      </c>
      <c r="H132" s="23">
        <v>545787.69</v>
      </c>
      <c r="I132" s="24">
        <f t="shared" si="26"/>
        <v>0.3126922848551612</v>
      </c>
      <c r="J132" s="25">
        <f t="shared" si="27"/>
        <v>0.08498415256605743</v>
      </c>
      <c r="K132" s="26">
        <f t="shared" si="28"/>
        <v>-1462393.773</v>
      </c>
      <c r="L132" s="23">
        <f aca="true" t="shared" si="33" ref="L132:L180">(N132*O132)/1000</f>
        <v>545787.69</v>
      </c>
      <c r="M132" s="23">
        <f t="shared" si="29"/>
        <v>0</v>
      </c>
      <c r="N132" s="23">
        <v>77969670</v>
      </c>
      <c r="O132" s="1">
        <v>7</v>
      </c>
      <c r="P132" s="3">
        <f t="shared" si="30"/>
        <v>0.08498415256605743</v>
      </c>
      <c r="Q132" t="str">
        <f>_xlfn.IFERROR(VLOOKUP(A132,Designation!$A$2:$D$148,4,FALSE),"Urban")</f>
        <v>Small Rural</v>
      </c>
    </row>
    <row r="133" spans="1:17" ht="12.75">
      <c r="A133" t="s">
        <v>202</v>
      </c>
      <c r="B133" t="s">
        <v>61</v>
      </c>
      <c r="C133" t="s">
        <v>201</v>
      </c>
      <c r="D133" s="29">
        <v>3857888.75</v>
      </c>
      <c r="E133" s="23">
        <f t="shared" si="31"/>
        <v>1157366.625</v>
      </c>
      <c r="F133" s="23">
        <v>108091.72</v>
      </c>
      <c r="G133" s="23">
        <f t="shared" si="32"/>
        <v>1265458.345</v>
      </c>
      <c r="H133" s="23">
        <v>172528.625</v>
      </c>
      <c r="I133" s="24">
        <f t="shared" si="26"/>
        <v>0.328018361078971</v>
      </c>
      <c r="J133" s="25">
        <f t="shared" si="27"/>
        <v>0.044720995388993524</v>
      </c>
      <c r="K133" s="26">
        <f t="shared" si="28"/>
        <v>-1092929.72</v>
      </c>
      <c r="L133" s="23">
        <f t="shared" si="33"/>
        <v>172528.625</v>
      </c>
      <c r="M133" s="23">
        <f t="shared" si="29"/>
        <v>0</v>
      </c>
      <c r="N133" s="23">
        <v>34505725</v>
      </c>
      <c r="O133" s="1">
        <v>5</v>
      </c>
      <c r="P133" s="3">
        <f t="shared" si="30"/>
        <v>0.044720995388993524</v>
      </c>
      <c r="Q133" t="str">
        <f>_xlfn.IFERROR(VLOOKUP(A133,Designation!$A$2:$D$148,4,FALSE),"Urban")</f>
        <v>Small Rural</v>
      </c>
    </row>
    <row r="134" spans="1:17" ht="12.75">
      <c r="A134" t="s">
        <v>147</v>
      </c>
      <c r="B134" t="s">
        <v>38</v>
      </c>
      <c r="C134" t="s">
        <v>395</v>
      </c>
      <c r="D134" s="29">
        <v>20866992.54</v>
      </c>
      <c r="E134" s="23">
        <f t="shared" si="31"/>
        <v>5216748.135</v>
      </c>
      <c r="F134" s="23">
        <v>1114082.5</v>
      </c>
      <c r="G134" s="23">
        <f t="shared" si="32"/>
        <v>6330830.635</v>
      </c>
      <c r="H134" s="23">
        <v>7110049.2876</v>
      </c>
      <c r="I134" s="24">
        <f t="shared" si="26"/>
        <v>0.3033897013603859</v>
      </c>
      <c r="J134" s="25">
        <f t="shared" si="27"/>
        <v>0.34073186512003234</v>
      </c>
      <c r="K134" s="26">
        <f t="shared" si="28"/>
        <v>779218.6526000006</v>
      </c>
      <c r="L134" s="23">
        <f t="shared" si="33"/>
        <v>6399737.346100001</v>
      </c>
      <c r="M134" s="23">
        <f t="shared" si="29"/>
        <v>-710311.9414999997</v>
      </c>
      <c r="N134" s="23">
        <v>3464936300</v>
      </c>
      <c r="O134" s="1">
        <v>1.847</v>
      </c>
      <c r="P134" s="3">
        <f t="shared" si="30"/>
        <v>0.3066918883414716</v>
      </c>
      <c r="Q134" t="str">
        <f>_xlfn.IFERROR(VLOOKUP(A134,Designation!$A$2:$D$148,4,FALSE),"Urban")</f>
        <v>Rural</v>
      </c>
    </row>
    <row r="135" spans="1:17" ht="12.75">
      <c r="A135" t="s">
        <v>245</v>
      </c>
      <c r="B135" t="s">
        <v>396</v>
      </c>
      <c r="C135" t="s">
        <v>397</v>
      </c>
      <c r="D135" s="29">
        <v>3176761.66</v>
      </c>
      <c r="E135" s="23">
        <f t="shared" si="31"/>
        <v>953028.498</v>
      </c>
      <c r="F135" s="23">
        <v>0</v>
      </c>
      <c r="G135" s="23">
        <f t="shared" si="32"/>
        <v>953028.498</v>
      </c>
      <c r="H135" s="23">
        <v>0</v>
      </c>
      <c r="I135" s="24">
        <f t="shared" si="26"/>
        <v>0.3</v>
      </c>
      <c r="J135" s="25">
        <f t="shared" si="27"/>
        <v>0</v>
      </c>
      <c r="K135" s="26">
        <f t="shared" si="28"/>
        <v>-953028.498</v>
      </c>
      <c r="L135" s="23">
        <f t="shared" si="33"/>
        <v>0</v>
      </c>
      <c r="M135" s="23">
        <f t="shared" si="29"/>
        <v>0</v>
      </c>
      <c r="N135" s="23">
        <v>16233539</v>
      </c>
      <c r="O135" s="1">
        <v>0</v>
      </c>
      <c r="P135" s="3">
        <f t="shared" si="30"/>
        <v>0</v>
      </c>
      <c r="Q135" t="str">
        <f>_xlfn.IFERROR(VLOOKUP(A135,Designation!$A$2:$D$148,4,FALSE),"Urban")</f>
        <v>Small Rural</v>
      </c>
    </row>
    <row r="136" spans="1:17" ht="12.75">
      <c r="A136" t="s">
        <v>246</v>
      </c>
      <c r="B136" t="s">
        <v>396</v>
      </c>
      <c r="C136" t="s">
        <v>398</v>
      </c>
      <c r="D136" s="29">
        <v>15270739.78</v>
      </c>
      <c r="E136" s="23">
        <f t="shared" si="31"/>
        <v>3817684.945</v>
      </c>
      <c r="F136" s="23">
        <v>0</v>
      </c>
      <c r="G136" s="23">
        <f t="shared" si="32"/>
        <v>3817684.945</v>
      </c>
      <c r="H136" s="23">
        <v>0</v>
      </c>
      <c r="I136" s="24">
        <f t="shared" si="26"/>
        <v>0.25</v>
      </c>
      <c r="J136" s="25">
        <f t="shared" si="27"/>
        <v>0</v>
      </c>
      <c r="K136" s="26">
        <f t="shared" si="28"/>
        <v>-3817684.945</v>
      </c>
      <c r="L136" s="23">
        <f t="shared" si="33"/>
        <v>0</v>
      </c>
      <c r="M136" s="23">
        <f t="shared" si="29"/>
        <v>0</v>
      </c>
      <c r="N136" s="23">
        <v>96690170</v>
      </c>
      <c r="O136" s="1">
        <v>0</v>
      </c>
      <c r="P136" s="3">
        <f t="shared" si="30"/>
        <v>0</v>
      </c>
      <c r="Q136" t="str">
        <f>_xlfn.IFERROR(VLOOKUP(A136,Designation!$A$2:$D$148,4,FALSE),"Urban")</f>
        <v>Rural</v>
      </c>
    </row>
    <row r="137" spans="1:17" ht="12.75">
      <c r="A137" t="s">
        <v>247</v>
      </c>
      <c r="B137" t="s">
        <v>396</v>
      </c>
      <c r="C137" t="s">
        <v>399</v>
      </c>
      <c r="D137" s="29">
        <v>3572406.28</v>
      </c>
      <c r="E137" s="23">
        <f t="shared" si="31"/>
        <v>1071721.8839999998</v>
      </c>
      <c r="F137" s="23">
        <v>8952.669999999925</v>
      </c>
      <c r="G137" s="23">
        <f t="shared" si="32"/>
        <v>1080674.5539999998</v>
      </c>
      <c r="H137" s="23">
        <v>0</v>
      </c>
      <c r="I137" s="24">
        <f t="shared" si="26"/>
        <v>0.3025060615446012</v>
      </c>
      <c r="J137" s="25">
        <f t="shared" si="27"/>
        <v>0</v>
      </c>
      <c r="K137" s="26">
        <f t="shared" si="28"/>
        <v>-1080674.5539999998</v>
      </c>
      <c r="L137" s="23">
        <f t="shared" si="33"/>
        <v>0</v>
      </c>
      <c r="M137" s="23">
        <f t="shared" si="29"/>
        <v>0</v>
      </c>
      <c r="N137" s="23">
        <v>28123665</v>
      </c>
      <c r="O137" s="1">
        <v>0</v>
      </c>
      <c r="P137" s="3">
        <f t="shared" si="30"/>
        <v>0</v>
      </c>
      <c r="Q137" t="str">
        <f>_xlfn.IFERROR(VLOOKUP(A137,Designation!$A$2:$D$148,4,FALSE),"Urban")</f>
        <v>Small Rural</v>
      </c>
    </row>
    <row r="138" spans="1:17" ht="12.75">
      <c r="A138" t="s">
        <v>248</v>
      </c>
      <c r="B138" t="s">
        <v>396</v>
      </c>
      <c r="C138" t="s">
        <v>400</v>
      </c>
      <c r="D138" s="29">
        <v>3431967.6</v>
      </c>
      <c r="E138" s="23">
        <f t="shared" si="31"/>
        <v>1029590.28</v>
      </c>
      <c r="F138" s="23">
        <v>6739.790000000037</v>
      </c>
      <c r="G138" s="23">
        <f t="shared" si="32"/>
        <v>1036330.0700000001</v>
      </c>
      <c r="H138" s="23">
        <v>0</v>
      </c>
      <c r="I138" s="24">
        <f t="shared" si="26"/>
        <v>0.30196382681468203</v>
      </c>
      <c r="J138" s="25">
        <f t="shared" si="27"/>
        <v>0</v>
      </c>
      <c r="K138" s="26">
        <f t="shared" si="28"/>
        <v>-1036330.0700000001</v>
      </c>
      <c r="L138" s="23">
        <f t="shared" si="33"/>
        <v>0</v>
      </c>
      <c r="M138" s="23">
        <f t="shared" si="29"/>
        <v>0</v>
      </c>
      <c r="N138" s="23">
        <v>13478602</v>
      </c>
      <c r="O138" s="1">
        <v>0</v>
      </c>
      <c r="P138" s="3">
        <f t="shared" si="30"/>
        <v>0</v>
      </c>
      <c r="Q138" t="str">
        <f>_xlfn.IFERROR(VLOOKUP(A138,Designation!$A$2:$D$148,4,FALSE),"Urban")</f>
        <v>Small Rural</v>
      </c>
    </row>
    <row r="139" spans="1:17" ht="12.75">
      <c r="A139" t="s">
        <v>249</v>
      </c>
      <c r="B139" t="s">
        <v>401</v>
      </c>
      <c r="C139" t="s">
        <v>402</v>
      </c>
      <c r="D139" s="29">
        <v>155986597.8</v>
      </c>
      <c r="E139" s="23">
        <f t="shared" si="31"/>
        <v>38996649.45</v>
      </c>
      <c r="F139" s="23">
        <v>984513.6700000018</v>
      </c>
      <c r="G139" s="23">
        <f t="shared" si="32"/>
        <v>39981163.120000005</v>
      </c>
      <c r="H139" s="23">
        <v>0</v>
      </c>
      <c r="I139" s="24">
        <f t="shared" si="26"/>
        <v>0.2563115272971227</v>
      </c>
      <c r="J139" s="25">
        <f t="shared" si="27"/>
        <v>0</v>
      </c>
      <c r="K139" s="26">
        <f t="shared" si="28"/>
        <v>-39981163.120000005</v>
      </c>
      <c r="L139" s="23">
        <f t="shared" si="33"/>
        <v>0</v>
      </c>
      <c r="M139" s="23">
        <f t="shared" si="29"/>
        <v>0</v>
      </c>
      <c r="N139" s="23">
        <v>1187844869</v>
      </c>
      <c r="O139" s="1">
        <v>0</v>
      </c>
      <c r="P139" s="3">
        <f t="shared" si="30"/>
        <v>0</v>
      </c>
      <c r="Q139" t="str">
        <f>_xlfn.IFERROR(VLOOKUP(A139,Designation!$A$2:$D$148,4,FALSE),"Urban")</f>
        <v>Urban</v>
      </c>
    </row>
    <row r="140" spans="1:17" ht="12.75">
      <c r="A140" t="s">
        <v>250</v>
      </c>
      <c r="B140" t="s">
        <v>401</v>
      </c>
      <c r="C140" t="s">
        <v>403</v>
      </c>
      <c r="D140" s="29">
        <v>98141545.8</v>
      </c>
      <c r="E140" s="23">
        <f t="shared" si="31"/>
        <v>24535386.45</v>
      </c>
      <c r="F140" s="23">
        <v>556718.9400000051</v>
      </c>
      <c r="G140" s="23">
        <f t="shared" si="32"/>
        <v>25092105.390000004</v>
      </c>
      <c r="H140" s="23">
        <v>0</v>
      </c>
      <c r="I140" s="24">
        <f t="shared" si="26"/>
        <v>0.25567261230156824</v>
      </c>
      <c r="J140" s="25">
        <f t="shared" si="27"/>
        <v>0</v>
      </c>
      <c r="K140" s="26">
        <f t="shared" si="28"/>
        <v>-25092105.390000004</v>
      </c>
      <c r="L140" s="23">
        <f t="shared" si="33"/>
        <v>0</v>
      </c>
      <c r="M140" s="23">
        <f t="shared" si="29"/>
        <v>0</v>
      </c>
      <c r="N140" s="23">
        <v>868647923</v>
      </c>
      <c r="O140" s="1">
        <v>0</v>
      </c>
      <c r="P140" s="3">
        <f t="shared" si="30"/>
        <v>0</v>
      </c>
      <c r="Q140" t="str">
        <f>_xlfn.IFERROR(VLOOKUP(A140,Designation!$A$2:$D$148,4,FALSE),"Urban")</f>
        <v>Urban</v>
      </c>
    </row>
    <row r="141" spans="1:17" ht="12.75">
      <c r="A141" t="s">
        <v>148</v>
      </c>
      <c r="B141" t="s">
        <v>39</v>
      </c>
      <c r="C141" t="s">
        <v>404</v>
      </c>
      <c r="D141" s="29">
        <v>7132768.75</v>
      </c>
      <c r="E141" s="23">
        <f t="shared" si="31"/>
        <v>2139830.625</v>
      </c>
      <c r="F141" s="23">
        <v>0</v>
      </c>
      <c r="G141" s="23">
        <f t="shared" si="32"/>
        <v>2139830.625</v>
      </c>
      <c r="H141" s="23">
        <v>404383.67318</v>
      </c>
      <c r="I141" s="24">
        <f t="shared" si="26"/>
        <v>0.3</v>
      </c>
      <c r="J141" s="25">
        <f t="shared" si="27"/>
        <v>0.05669378713280169</v>
      </c>
      <c r="K141" s="26">
        <f t="shared" si="28"/>
        <v>-1735446.95182</v>
      </c>
      <c r="L141" s="23">
        <f t="shared" si="33"/>
        <v>404383.67318</v>
      </c>
      <c r="M141" s="23">
        <f t="shared" si="29"/>
        <v>0</v>
      </c>
      <c r="N141" s="23">
        <v>560088190</v>
      </c>
      <c r="O141" s="1">
        <v>0.722</v>
      </c>
      <c r="P141" s="3">
        <f t="shared" si="30"/>
        <v>0.05669378713280169</v>
      </c>
      <c r="Q141" t="str">
        <f>_xlfn.IFERROR(VLOOKUP(A141,Designation!$A$2:$D$148,4,FALSE),"Urban")</f>
        <v>Small Rural</v>
      </c>
    </row>
    <row r="142" spans="1:17" ht="12.75">
      <c r="A142" t="s">
        <v>149</v>
      </c>
      <c r="B142" t="s">
        <v>39</v>
      </c>
      <c r="C142" t="s">
        <v>405</v>
      </c>
      <c r="D142" s="29">
        <v>4972222.79</v>
      </c>
      <c r="E142" s="23">
        <f t="shared" si="31"/>
        <v>1491666.837</v>
      </c>
      <c r="F142" s="23">
        <v>19606.4</v>
      </c>
      <c r="G142" s="23">
        <f t="shared" si="32"/>
        <v>1511273.237</v>
      </c>
      <c r="H142" s="23">
        <v>1403044.4040899999</v>
      </c>
      <c r="I142" s="24">
        <f t="shared" si="26"/>
        <v>0.3039431861419066</v>
      </c>
      <c r="J142" s="25">
        <f t="shared" si="27"/>
        <v>0.28217649597515315</v>
      </c>
      <c r="K142" s="26">
        <f t="shared" si="28"/>
        <v>-108228.83291000011</v>
      </c>
      <c r="L142" s="23">
        <f t="shared" si="33"/>
        <v>732094.6958999999</v>
      </c>
      <c r="M142" s="23">
        <f t="shared" si="29"/>
        <v>-670949.7081899999</v>
      </c>
      <c r="N142" s="23">
        <v>274192770</v>
      </c>
      <c r="O142" s="1">
        <v>2.67</v>
      </c>
      <c r="P142" s="3">
        <f t="shared" si="30"/>
        <v>0.14723690526747293</v>
      </c>
      <c r="Q142" t="str">
        <f>_xlfn.IFERROR(VLOOKUP(A142,Designation!$A$2:$D$148,4,FALSE),"Urban")</f>
        <v>Small Rural</v>
      </c>
    </row>
    <row r="143" spans="1:17" ht="12.75">
      <c r="A143" t="s">
        <v>181</v>
      </c>
      <c r="B143" t="s">
        <v>46</v>
      </c>
      <c r="C143" t="s">
        <v>406</v>
      </c>
      <c r="D143" s="29">
        <v>4756431.86</v>
      </c>
      <c r="E143" s="23">
        <f t="shared" si="31"/>
        <v>1426929.558</v>
      </c>
      <c r="F143" s="23">
        <v>0</v>
      </c>
      <c r="G143" s="23">
        <f t="shared" si="32"/>
        <v>1426929.558</v>
      </c>
      <c r="H143" s="23">
        <v>883942.038</v>
      </c>
      <c r="I143" s="24">
        <f t="shared" si="26"/>
        <v>0.3</v>
      </c>
      <c r="J143" s="25">
        <f t="shared" si="27"/>
        <v>0.18584141726777514</v>
      </c>
      <c r="K143" s="26">
        <f t="shared" si="28"/>
        <v>-542987.52</v>
      </c>
      <c r="L143" s="23">
        <f t="shared" si="33"/>
        <v>883942.038</v>
      </c>
      <c r="M143" s="23">
        <f t="shared" si="29"/>
        <v>0</v>
      </c>
      <c r="N143" s="23">
        <v>98215782</v>
      </c>
      <c r="O143" s="1">
        <v>9</v>
      </c>
      <c r="P143" s="3">
        <f t="shared" si="30"/>
        <v>0.18584141726777514</v>
      </c>
      <c r="Q143" t="str">
        <f>_xlfn.IFERROR(VLOOKUP(A143,Designation!$A$2:$D$148,4,FALSE),"Urban")</f>
        <v>Small Rural</v>
      </c>
    </row>
    <row r="144" spans="1:17" ht="12.75">
      <c r="A144" t="s">
        <v>150</v>
      </c>
      <c r="B144" t="s">
        <v>46</v>
      </c>
      <c r="C144" t="s">
        <v>407</v>
      </c>
      <c r="D144" s="29">
        <v>10853884.7</v>
      </c>
      <c r="E144" s="23">
        <f t="shared" si="31"/>
        <v>3256165.4099999997</v>
      </c>
      <c r="F144" s="23">
        <v>0</v>
      </c>
      <c r="G144" s="23">
        <f t="shared" si="32"/>
        <v>3256165.4099999997</v>
      </c>
      <c r="H144" s="23">
        <v>194979.64229000002</v>
      </c>
      <c r="I144" s="24">
        <f t="shared" si="26"/>
        <v>0.3</v>
      </c>
      <c r="J144" s="25">
        <f t="shared" si="27"/>
        <v>0.01796404215441869</v>
      </c>
      <c r="K144" s="26">
        <f t="shared" si="28"/>
        <v>-3061185.76771</v>
      </c>
      <c r="L144" s="23">
        <f t="shared" si="33"/>
        <v>194979.64229000002</v>
      </c>
      <c r="M144" s="23">
        <f t="shared" si="29"/>
        <v>0</v>
      </c>
      <c r="N144" s="23">
        <v>66545953</v>
      </c>
      <c r="O144" s="1">
        <v>2.93</v>
      </c>
      <c r="P144" s="3">
        <f t="shared" si="30"/>
        <v>0.01796404215441869</v>
      </c>
      <c r="Q144" t="str">
        <f>_xlfn.IFERROR(VLOOKUP(A144,Designation!$A$2:$D$148,4,FALSE),"Urban")</f>
        <v>Small Rural</v>
      </c>
    </row>
    <row r="145" spans="1:17" ht="12.75">
      <c r="A145" t="s">
        <v>151</v>
      </c>
      <c r="B145" t="s">
        <v>46</v>
      </c>
      <c r="C145" t="s">
        <v>408</v>
      </c>
      <c r="D145" s="29">
        <v>4263441.08</v>
      </c>
      <c r="E145" s="23">
        <f t="shared" si="31"/>
        <v>1279032.324</v>
      </c>
      <c r="F145" s="23">
        <v>0</v>
      </c>
      <c r="G145" s="23">
        <f t="shared" si="32"/>
        <v>1279032.324</v>
      </c>
      <c r="H145" s="23">
        <v>75013.292209</v>
      </c>
      <c r="I145" s="24">
        <f t="shared" si="26"/>
        <v>0.3</v>
      </c>
      <c r="J145" s="25">
        <f t="shared" si="27"/>
        <v>0.01759454178008718</v>
      </c>
      <c r="K145" s="26">
        <f t="shared" si="28"/>
        <v>-1204019.031791</v>
      </c>
      <c r="L145" s="23">
        <f t="shared" si="33"/>
        <v>75013.292209</v>
      </c>
      <c r="M145" s="23">
        <f t="shared" si="29"/>
        <v>0</v>
      </c>
      <c r="N145" s="23">
        <v>42938347</v>
      </c>
      <c r="O145" s="1">
        <v>1.747</v>
      </c>
      <c r="P145" s="3">
        <f t="shared" si="30"/>
        <v>0.01759454178008718</v>
      </c>
      <c r="Q145" t="str">
        <f>_xlfn.IFERROR(VLOOKUP(A145,Designation!$A$2:$D$148,4,FALSE),"Urban")</f>
        <v>Small Rural</v>
      </c>
    </row>
    <row r="146" spans="1:17" ht="12.75">
      <c r="A146" t="s">
        <v>152</v>
      </c>
      <c r="B146" t="s">
        <v>40</v>
      </c>
      <c r="C146" t="s">
        <v>409</v>
      </c>
      <c r="D146" s="29">
        <v>5159852.83</v>
      </c>
      <c r="E146" s="23">
        <f t="shared" si="31"/>
        <v>1547955.849</v>
      </c>
      <c r="F146" s="23">
        <v>0</v>
      </c>
      <c r="G146" s="23">
        <f t="shared" si="32"/>
        <v>1547955.849</v>
      </c>
      <c r="H146" s="23">
        <v>905478.5344000001</v>
      </c>
      <c r="I146" s="24">
        <f t="shared" si="26"/>
        <v>0.3</v>
      </c>
      <c r="J146" s="25">
        <f t="shared" si="27"/>
        <v>0.17548534119722173</v>
      </c>
      <c r="K146" s="26">
        <f t="shared" si="28"/>
        <v>-642477.3145999998</v>
      </c>
      <c r="L146" s="23">
        <f t="shared" si="33"/>
        <v>905478.5344000001</v>
      </c>
      <c r="M146" s="23">
        <f t="shared" si="29"/>
        <v>0</v>
      </c>
      <c r="N146" s="23">
        <v>131076800</v>
      </c>
      <c r="O146" s="1">
        <v>6.908</v>
      </c>
      <c r="P146" s="3">
        <f t="shared" si="30"/>
        <v>0.17548534119722173</v>
      </c>
      <c r="Q146" t="str">
        <f>_xlfn.IFERROR(VLOOKUP(A146,Designation!$A$2:$D$148,4,FALSE),"Urban")</f>
        <v>Small Rural</v>
      </c>
    </row>
    <row r="147" spans="1:17" ht="12.75">
      <c r="A147" t="s">
        <v>153</v>
      </c>
      <c r="B147" t="s">
        <v>40</v>
      </c>
      <c r="C147" t="s">
        <v>410</v>
      </c>
      <c r="D147" s="29">
        <v>26896807.24</v>
      </c>
      <c r="E147" s="23">
        <f t="shared" si="31"/>
        <v>6724201.81</v>
      </c>
      <c r="F147" s="23">
        <v>773723.74</v>
      </c>
      <c r="G147" s="23">
        <f t="shared" si="32"/>
        <v>7497925.55</v>
      </c>
      <c r="H147" s="23">
        <v>6727481.747843999</v>
      </c>
      <c r="I147" s="24">
        <f t="shared" si="26"/>
        <v>0.27876637859267345</v>
      </c>
      <c r="J147" s="25">
        <f t="shared" si="27"/>
        <v>0.2501219452485469</v>
      </c>
      <c r="K147" s="26">
        <f t="shared" si="28"/>
        <v>-770443.8021560004</v>
      </c>
      <c r="L147" s="23">
        <f t="shared" si="33"/>
        <v>5663253.463625999</v>
      </c>
      <c r="M147" s="23">
        <f t="shared" si="29"/>
        <v>-1064228.2842180002</v>
      </c>
      <c r="N147" s="23">
        <v>1082633046</v>
      </c>
      <c r="O147" s="1">
        <v>5.231</v>
      </c>
      <c r="P147" s="3">
        <f t="shared" si="30"/>
        <v>0.2105548592847037</v>
      </c>
      <c r="Q147" t="str">
        <f>_xlfn.IFERROR(VLOOKUP(A147,Designation!$A$2:$D$148,4,FALSE),"Urban")</f>
        <v>Rural</v>
      </c>
    </row>
    <row r="148" spans="1:17" ht="12.75">
      <c r="A148" t="s">
        <v>154</v>
      </c>
      <c r="B148" t="s">
        <v>40</v>
      </c>
      <c r="C148" t="s">
        <v>411</v>
      </c>
      <c r="D148" s="29">
        <v>4456138.5</v>
      </c>
      <c r="E148" s="23">
        <f t="shared" si="31"/>
        <v>1336841.55</v>
      </c>
      <c r="F148" s="23">
        <v>13739.379999999888</v>
      </c>
      <c r="G148" s="23">
        <f t="shared" si="32"/>
        <v>1350580.93</v>
      </c>
      <c r="H148" s="23">
        <v>1164525.95061</v>
      </c>
      <c r="I148" s="24">
        <f t="shared" si="26"/>
        <v>0.3030832479735538</v>
      </c>
      <c r="J148" s="25">
        <f t="shared" si="27"/>
        <v>0.26133073525654554</v>
      </c>
      <c r="K148" s="26">
        <f t="shared" si="28"/>
        <v>-186054.97939</v>
      </c>
      <c r="L148" s="23">
        <f t="shared" si="33"/>
        <v>1164525.95061</v>
      </c>
      <c r="M148" s="23">
        <f t="shared" si="29"/>
        <v>0</v>
      </c>
      <c r="N148" s="23">
        <v>99967890</v>
      </c>
      <c r="O148" s="1">
        <v>11.649</v>
      </c>
      <c r="P148" s="3">
        <f t="shared" si="30"/>
        <v>0.26133073525654554</v>
      </c>
      <c r="Q148" t="str">
        <f>_xlfn.IFERROR(VLOOKUP(A148,Designation!$A$2:$D$148,4,FALSE),"Urban")</f>
        <v>Small Rural</v>
      </c>
    </row>
    <row r="149" spans="1:17" ht="12.75">
      <c r="A149" t="s">
        <v>251</v>
      </c>
      <c r="B149" t="s">
        <v>51</v>
      </c>
      <c r="C149" t="s">
        <v>412</v>
      </c>
      <c r="D149" s="29">
        <v>2902820.17</v>
      </c>
      <c r="E149" s="23">
        <f t="shared" si="31"/>
        <v>870846.051</v>
      </c>
      <c r="F149" s="23">
        <v>0</v>
      </c>
      <c r="G149" s="23">
        <f t="shared" si="32"/>
        <v>870846.051</v>
      </c>
      <c r="H149" s="23">
        <v>0</v>
      </c>
      <c r="I149" s="24">
        <f t="shared" si="26"/>
        <v>0.3</v>
      </c>
      <c r="J149" s="25">
        <f t="shared" si="27"/>
        <v>0</v>
      </c>
      <c r="K149" s="26">
        <f t="shared" si="28"/>
        <v>-870846.051</v>
      </c>
      <c r="L149" s="23">
        <f t="shared" si="33"/>
        <v>0</v>
      </c>
      <c r="M149" s="23">
        <f t="shared" si="29"/>
        <v>0</v>
      </c>
      <c r="N149" s="23">
        <v>27733892</v>
      </c>
      <c r="O149" s="1">
        <v>0</v>
      </c>
      <c r="P149" s="3">
        <f t="shared" si="30"/>
        <v>0</v>
      </c>
      <c r="Q149" t="str">
        <f>_xlfn.IFERROR(VLOOKUP(A149,Designation!$A$2:$D$148,4,FALSE),"Urban")</f>
        <v>Small Rural</v>
      </c>
    </row>
    <row r="150" spans="1:17" ht="12.75">
      <c r="A150" t="s">
        <v>155</v>
      </c>
      <c r="B150" t="s">
        <v>51</v>
      </c>
      <c r="C150" t="s">
        <v>62</v>
      </c>
      <c r="D150" s="29">
        <v>3671902.12</v>
      </c>
      <c r="E150" s="23">
        <f t="shared" si="31"/>
        <v>1101570.636</v>
      </c>
      <c r="F150" s="23">
        <v>0</v>
      </c>
      <c r="G150" s="23">
        <f t="shared" si="32"/>
        <v>1101570.636</v>
      </c>
      <c r="H150" s="23">
        <v>236703.73064</v>
      </c>
      <c r="I150" s="24">
        <f t="shared" si="26"/>
        <v>0.3</v>
      </c>
      <c r="J150" s="25">
        <f t="shared" si="27"/>
        <v>0.0644635186081703</v>
      </c>
      <c r="K150" s="26">
        <f t="shared" si="28"/>
        <v>-864866.90536</v>
      </c>
      <c r="L150" s="23">
        <f t="shared" si="33"/>
        <v>236703.73064</v>
      </c>
      <c r="M150" s="23">
        <f t="shared" si="29"/>
        <v>0</v>
      </c>
      <c r="N150" s="23">
        <v>32226512</v>
      </c>
      <c r="O150" s="1">
        <v>7.345</v>
      </c>
      <c r="P150" s="3">
        <f t="shared" si="30"/>
        <v>0.0644635186081703</v>
      </c>
      <c r="Q150" t="str">
        <f>_xlfn.IFERROR(VLOOKUP(A150,Designation!$A$2:$D$148,4,FALSE),"Urban")</f>
        <v>Small Rural</v>
      </c>
    </row>
    <row r="151" spans="1:17" ht="12.75">
      <c r="A151" t="s">
        <v>252</v>
      </c>
      <c r="B151" t="s">
        <v>51</v>
      </c>
      <c r="C151" t="s">
        <v>413</v>
      </c>
      <c r="D151" s="29">
        <v>6946422.41</v>
      </c>
      <c r="E151" s="23">
        <f t="shared" si="31"/>
        <v>2083926.723</v>
      </c>
      <c r="F151" s="23">
        <v>0</v>
      </c>
      <c r="G151" s="23">
        <f t="shared" si="32"/>
        <v>2083926.723</v>
      </c>
      <c r="H151" s="23">
        <v>0</v>
      </c>
      <c r="I151" s="24">
        <f t="shared" si="26"/>
        <v>0.3</v>
      </c>
      <c r="J151" s="25">
        <f t="shared" si="27"/>
        <v>0</v>
      </c>
      <c r="K151" s="26">
        <f t="shared" si="28"/>
        <v>-2083926.723</v>
      </c>
      <c r="L151" s="23">
        <f t="shared" si="33"/>
        <v>0</v>
      </c>
      <c r="M151" s="23">
        <f t="shared" si="29"/>
        <v>0</v>
      </c>
      <c r="N151" s="23">
        <v>38528484</v>
      </c>
      <c r="O151" s="1">
        <v>0</v>
      </c>
      <c r="P151" s="3">
        <f t="shared" si="30"/>
        <v>0</v>
      </c>
      <c r="Q151" t="str">
        <f>_xlfn.IFERROR(VLOOKUP(A151,Designation!$A$2:$D$148,4,FALSE),"Urban")</f>
        <v>Small Rural</v>
      </c>
    </row>
    <row r="152" spans="1:17" ht="12.75">
      <c r="A152" t="s">
        <v>190</v>
      </c>
      <c r="B152" t="s">
        <v>191</v>
      </c>
      <c r="C152" t="s">
        <v>414</v>
      </c>
      <c r="D152" s="29">
        <v>1802300.56</v>
      </c>
      <c r="E152" s="23">
        <f t="shared" si="31"/>
        <v>540690.168</v>
      </c>
      <c r="F152" s="23">
        <v>25108.4</v>
      </c>
      <c r="G152" s="23">
        <f t="shared" si="32"/>
        <v>565798.568</v>
      </c>
      <c r="H152" s="23">
        <v>19840.965732</v>
      </c>
      <c r="I152" s="24">
        <f t="shared" si="26"/>
        <v>0.313931305664134</v>
      </c>
      <c r="J152" s="25">
        <f t="shared" si="27"/>
        <v>0.011008688657345809</v>
      </c>
      <c r="K152" s="26">
        <f t="shared" si="28"/>
        <v>-545957.602268</v>
      </c>
      <c r="L152" s="23">
        <f t="shared" si="33"/>
        <v>0</v>
      </c>
      <c r="M152" s="23">
        <f t="shared" si="29"/>
        <v>-19840.965732</v>
      </c>
      <c r="N152" s="23">
        <v>53479692</v>
      </c>
      <c r="O152" s="1">
        <v>0</v>
      </c>
      <c r="P152" s="3">
        <f t="shared" si="30"/>
        <v>0</v>
      </c>
      <c r="Q152" t="str">
        <f>_xlfn.IFERROR(VLOOKUP(A152,Designation!$A$2:$D$148,4,FALSE),"Urban")</f>
        <v>Small Rural</v>
      </c>
    </row>
    <row r="153" spans="1:17" ht="12.75">
      <c r="A153" t="s">
        <v>156</v>
      </c>
      <c r="B153" t="s">
        <v>41</v>
      </c>
      <c r="C153" t="s">
        <v>415</v>
      </c>
      <c r="D153" s="29">
        <v>11879751.66</v>
      </c>
      <c r="E153" s="23">
        <f t="shared" si="31"/>
        <v>3563925.498</v>
      </c>
      <c r="F153" s="23">
        <v>2296.630000000354</v>
      </c>
      <c r="G153" s="23">
        <f t="shared" si="32"/>
        <v>3566222.1280000005</v>
      </c>
      <c r="H153" s="23">
        <v>3366497.28192</v>
      </c>
      <c r="I153" s="24">
        <f t="shared" si="26"/>
        <v>0.30019332306480223</v>
      </c>
      <c r="J153" s="25">
        <f t="shared" si="27"/>
        <v>0.28338111589110443</v>
      </c>
      <c r="K153" s="26">
        <f t="shared" si="28"/>
        <v>-199724.8460800005</v>
      </c>
      <c r="L153" s="23">
        <f t="shared" si="33"/>
        <v>3366497.28192</v>
      </c>
      <c r="M153" s="23">
        <f t="shared" si="29"/>
        <v>0</v>
      </c>
      <c r="N153" s="23">
        <v>914809044</v>
      </c>
      <c r="O153" s="1">
        <v>3.68</v>
      </c>
      <c r="P153" s="3">
        <f t="shared" si="30"/>
        <v>0.28338111589110443</v>
      </c>
      <c r="Q153" t="str">
        <f>_xlfn.IFERROR(VLOOKUP(A153,Designation!$A$2:$D$148,4,FALSE),"Urban")</f>
        <v>Small Rural</v>
      </c>
    </row>
    <row r="154" spans="1:17" ht="12.75">
      <c r="A154" t="s">
        <v>157</v>
      </c>
      <c r="B154" t="s">
        <v>41</v>
      </c>
      <c r="C154" t="s">
        <v>416</v>
      </c>
      <c r="D154" s="29">
        <v>3160525.51</v>
      </c>
      <c r="E154" s="23">
        <f t="shared" si="31"/>
        <v>948157.6529999999</v>
      </c>
      <c r="F154" s="23">
        <v>6362.14000000013</v>
      </c>
      <c r="G154" s="23">
        <f t="shared" si="32"/>
        <v>954519.7930000001</v>
      </c>
      <c r="H154" s="23">
        <v>397788.50371200003</v>
      </c>
      <c r="I154" s="24">
        <f t="shared" si="26"/>
        <v>0.3020130006797509</v>
      </c>
      <c r="J154" s="25">
        <f t="shared" si="27"/>
        <v>0.1258615070352652</v>
      </c>
      <c r="K154" s="26">
        <f t="shared" si="28"/>
        <v>-556731.289288</v>
      </c>
      <c r="L154" s="23">
        <f t="shared" si="33"/>
        <v>397788.50371200003</v>
      </c>
      <c r="M154" s="23">
        <f t="shared" si="29"/>
        <v>0</v>
      </c>
      <c r="N154" s="23">
        <v>51050886</v>
      </c>
      <c r="O154" s="1">
        <v>7.792</v>
      </c>
      <c r="P154" s="3">
        <f t="shared" si="30"/>
        <v>0.1258615070352652</v>
      </c>
      <c r="Q154" t="str">
        <f>_xlfn.IFERROR(VLOOKUP(A154,Designation!$A$2:$D$148,4,FALSE),"Urban")</f>
        <v>Small Rural</v>
      </c>
    </row>
    <row r="155" spans="1:17" ht="12.75">
      <c r="A155" t="s">
        <v>253</v>
      </c>
      <c r="B155" t="s">
        <v>42</v>
      </c>
      <c r="C155" t="s">
        <v>417</v>
      </c>
      <c r="D155" s="29">
        <v>5929700.14</v>
      </c>
      <c r="E155" s="23">
        <f t="shared" si="31"/>
        <v>1778910.042</v>
      </c>
      <c r="F155" s="23">
        <v>0</v>
      </c>
      <c r="G155" s="23">
        <f t="shared" si="32"/>
        <v>1778910.042</v>
      </c>
      <c r="H155" s="23">
        <v>0</v>
      </c>
      <c r="I155" s="24">
        <f t="shared" si="26"/>
        <v>0.3</v>
      </c>
      <c r="J155" s="25">
        <f t="shared" si="27"/>
        <v>0</v>
      </c>
      <c r="K155" s="26">
        <f t="shared" si="28"/>
        <v>-1778910.042</v>
      </c>
      <c r="L155" s="23">
        <f t="shared" si="33"/>
        <v>0</v>
      </c>
      <c r="M155" s="23">
        <f t="shared" si="29"/>
        <v>0</v>
      </c>
      <c r="N155" s="23">
        <v>31962896</v>
      </c>
      <c r="O155" s="1">
        <v>0</v>
      </c>
      <c r="P155" s="3">
        <f t="shared" si="30"/>
        <v>0</v>
      </c>
      <c r="Q155" t="str">
        <f>_xlfn.IFERROR(VLOOKUP(A155,Designation!$A$2:$D$148,4,FALSE),"Urban")</f>
        <v>Small Rural</v>
      </c>
    </row>
    <row r="156" spans="1:17" ht="12.75">
      <c r="A156" t="s">
        <v>158</v>
      </c>
      <c r="B156" t="s">
        <v>42</v>
      </c>
      <c r="C156" t="s">
        <v>418</v>
      </c>
      <c r="D156" s="29">
        <v>2426149.32</v>
      </c>
      <c r="E156" s="23">
        <f t="shared" si="31"/>
        <v>727844.796</v>
      </c>
      <c r="F156" s="23">
        <v>3088.3899999998976</v>
      </c>
      <c r="G156" s="23">
        <f t="shared" si="32"/>
        <v>730933.1859999999</v>
      </c>
      <c r="H156" s="23">
        <v>74216.804018</v>
      </c>
      <c r="I156" s="24">
        <f t="shared" si="26"/>
        <v>0.3012729595720019</v>
      </c>
      <c r="J156" s="25">
        <f t="shared" si="27"/>
        <v>0.030590369441069687</v>
      </c>
      <c r="K156" s="26">
        <f t="shared" si="28"/>
        <v>-656716.3819819998</v>
      </c>
      <c r="L156" s="23">
        <f t="shared" si="33"/>
        <v>0</v>
      </c>
      <c r="M156" s="23">
        <f t="shared" si="29"/>
        <v>-74216.804018</v>
      </c>
      <c r="N156" s="23">
        <v>27467359</v>
      </c>
      <c r="O156" s="1">
        <v>0</v>
      </c>
      <c r="P156" s="3">
        <f t="shared" si="30"/>
        <v>0</v>
      </c>
      <c r="Q156" t="str">
        <f>_xlfn.IFERROR(VLOOKUP(A156,Designation!$A$2:$D$148,4,FALSE),"Urban")</f>
        <v>Small Rural</v>
      </c>
    </row>
    <row r="157" spans="1:17" ht="12.75">
      <c r="A157" t="s">
        <v>159</v>
      </c>
      <c r="B157" t="s">
        <v>43</v>
      </c>
      <c r="C157" t="s">
        <v>419</v>
      </c>
      <c r="D157" s="29">
        <v>37136447.43</v>
      </c>
      <c r="E157" s="23">
        <f t="shared" si="31"/>
        <v>9284111.8575</v>
      </c>
      <c r="F157" s="23">
        <v>650000</v>
      </c>
      <c r="G157" s="23">
        <f t="shared" si="32"/>
        <v>9934111.8575</v>
      </c>
      <c r="H157" s="23">
        <v>7195830.5578000005</v>
      </c>
      <c r="I157" s="24">
        <f t="shared" si="26"/>
        <v>0.26750302048210756</v>
      </c>
      <c r="J157" s="25">
        <f t="shared" si="27"/>
        <v>0.193767337906075</v>
      </c>
      <c r="K157" s="26">
        <f t="shared" si="28"/>
        <v>-2738281.2996999994</v>
      </c>
      <c r="L157" s="23">
        <f t="shared" si="33"/>
        <v>5721492.325</v>
      </c>
      <c r="M157" s="23">
        <f t="shared" si="29"/>
        <v>-1474338.2328000003</v>
      </c>
      <c r="N157" s="23">
        <v>2409049400</v>
      </c>
      <c r="O157" s="1">
        <v>2.375</v>
      </c>
      <c r="P157" s="3">
        <f t="shared" si="30"/>
        <v>0.154066765157994</v>
      </c>
      <c r="Q157" t="str">
        <f>_xlfn.IFERROR(VLOOKUP(A157,Designation!$A$2:$D$148,4,FALSE),"Urban")</f>
        <v>Rural</v>
      </c>
    </row>
    <row r="158" spans="1:17" ht="12.75">
      <c r="A158" t="s">
        <v>160</v>
      </c>
      <c r="B158" t="s">
        <v>52</v>
      </c>
      <c r="C158" t="s">
        <v>420</v>
      </c>
      <c r="D158" s="29">
        <v>4301494.38</v>
      </c>
      <c r="E158" s="23">
        <f t="shared" si="31"/>
        <v>1290448.314</v>
      </c>
      <c r="F158" s="23">
        <v>235967.64</v>
      </c>
      <c r="G158" s="23">
        <f t="shared" si="32"/>
        <v>1526415.954</v>
      </c>
      <c r="H158" s="23">
        <v>583800.8505</v>
      </c>
      <c r="I158" s="24">
        <f t="shared" si="26"/>
        <v>0.3548571308373998</v>
      </c>
      <c r="J158" s="25">
        <f t="shared" si="27"/>
        <v>0.1357204726837281</v>
      </c>
      <c r="K158" s="26">
        <f t="shared" si="28"/>
        <v>-942615.1035</v>
      </c>
      <c r="L158" s="23">
        <f t="shared" si="33"/>
        <v>583800.8505</v>
      </c>
      <c r="M158" s="23">
        <f t="shared" si="29"/>
        <v>0</v>
      </c>
      <c r="N158" s="23">
        <v>369260500</v>
      </c>
      <c r="O158" s="1">
        <v>1.581</v>
      </c>
      <c r="P158" s="3">
        <f t="shared" si="30"/>
        <v>0.1357204726837281</v>
      </c>
      <c r="Q158" t="str">
        <f>_xlfn.IFERROR(VLOOKUP(A158,Designation!$A$2:$D$148,4,FALSE),"Urban")</f>
        <v>Small Rural</v>
      </c>
    </row>
    <row r="159" spans="1:17" ht="12.75">
      <c r="A159" t="s">
        <v>161</v>
      </c>
      <c r="B159" t="s">
        <v>52</v>
      </c>
      <c r="C159" t="s">
        <v>421</v>
      </c>
      <c r="D159" s="29">
        <v>21643442.1</v>
      </c>
      <c r="E159" s="23">
        <f t="shared" si="31"/>
        <v>5410860.525</v>
      </c>
      <c r="F159" s="23">
        <v>1157745.67</v>
      </c>
      <c r="G159" s="23">
        <f t="shared" si="32"/>
        <v>6568606.195</v>
      </c>
      <c r="H159" s="23">
        <v>1099914.5890260001</v>
      </c>
      <c r="I159" s="24">
        <f t="shared" si="26"/>
        <v>0.3034917535136428</v>
      </c>
      <c r="J159" s="25">
        <f t="shared" si="27"/>
        <v>0.050819762584159385</v>
      </c>
      <c r="K159" s="26">
        <f t="shared" si="28"/>
        <v>-5468691.605974</v>
      </c>
      <c r="L159" s="23">
        <f t="shared" si="33"/>
        <v>1099914.5890260001</v>
      </c>
      <c r="M159" s="23">
        <f t="shared" si="29"/>
        <v>0</v>
      </c>
      <c r="N159" s="23">
        <v>326772011</v>
      </c>
      <c r="O159" s="1">
        <v>3.366</v>
      </c>
      <c r="P159" s="3">
        <f t="shared" si="30"/>
        <v>0.050819762584159385</v>
      </c>
      <c r="Q159" t="str">
        <f>_xlfn.IFERROR(VLOOKUP(A159,Designation!$A$2:$D$148,4,FALSE),"Urban")</f>
        <v>Rural</v>
      </c>
    </row>
    <row r="160" spans="1:17" ht="12.75">
      <c r="A160" t="s">
        <v>254</v>
      </c>
      <c r="B160" t="s">
        <v>44</v>
      </c>
      <c r="C160" t="s">
        <v>422</v>
      </c>
      <c r="D160" s="29">
        <v>4959882.8</v>
      </c>
      <c r="E160" s="23">
        <f t="shared" si="31"/>
        <v>1487964.8399999999</v>
      </c>
      <c r="F160" s="23">
        <v>0</v>
      </c>
      <c r="G160" s="23">
        <f t="shared" si="32"/>
        <v>1487964.8399999999</v>
      </c>
      <c r="H160" s="23">
        <v>0</v>
      </c>
      <c r="I160" s="24">
        <f t="shared" si="26"/>
        <v>0.3</v>
      </c>
      <c r="J160" s="25">
        <f t="shared" si="27"/>
        <v>0</v>
      </c>
      <c r="K160" s="26">
        <f t="shared" si="28"/>
        <v>-1487964.8399999999</v>
      </c>
      <c r="L160" s="23">
        <f t="shared" si="33"/>
        <v>0</v>
      </c>
      <c r="M160" s="23">
        <f t="shared" si="29"/>
        <v>0</v>
      </c>
      <c r="N160" s="23">
        <v>48031749</v>
      </c>
      <c r="O160" s="1">
        <v>0</v>
      </c>
      <c r="P160" s="3">
        <f t="shared" si="30"/>
        <v>0</v>
      </c>
      <c r="Q160" t="str">
        <f>_xlfn.IFERROR(VLOOKUP(A160,Designation!$A$2:$D$148,4,FALSE),"Urban")</f>
        <v>Small Rural</v>
      </c>
    </row>
    <row r="161" spans="1:17" ht="12.75">
      <c r="A161" t="s">
        <v>162</v>
      </c>
      <c r="B161" t="s">
        <v>44</v>
      </c>
      <c r="C161" t="s">
        <v>423</v>
      </c>
      <c r="D161" s="29">
        <v>1831219.29</v>
      </c>
      <c r="E161" s="23">
        <f t="shared" si="31"/>
        <v>549365.787</v>
      </c>
      <c r="F161" s="23">
        <v>0</v>
      </c>
      <c r="G161" s="23">
        <f t="shared" si="32"/>
        <v>549365.787</v>
      </c>
      <c r="H161" s="23">
        <v>257839.17040200002</v>
      </c>
      <c r="I161" s="24">
        <f t="shared" si="26"/>
        <v>0.3</v>
      </c>
      <c r="J161" s="25">
        <f t="shared" si="27"/>
        <v>0.1408019082203967</v>
      </c>
      <c r="K161" s="26">
        <f t="shared" si="28"/>
        <v>-291526.616598</v>
      </c>
      <c r="L161" s="23">
        <f t="shared" si="33"/>
        <v>250025.862208</v>
      </c>
      <c r="M161" s="23">
        <f t="shared" si="29"/>
        <v>-7813.308194000012</v>
      </c>
      <c r="N161" s="23">
        <v>29821787</v>
      </c>
      <c r="O161" s="1">
        <v>8.384</v>
      </c>
      <c r="P161" s="3">
        <f t="shared" si="30"/>
        <v>0.13653518372886952</v>
      </c>
      <c r="Q161" t="str">
        <f>_xlfn.IFERROR(VLOOKUP(A161,Designation!$A$2:$D$148,4,FALSE),"Urban")</f>
        <v>Small Rural</v>
      </c>
    </row>
    <row r="162" spans="1:17" ht="12.75">
      <c r="A162" t="s">
        <v>255</v>
      </c>
      <c r="B162" t="s">
        <v>44</v>
      </c>
      <c r="C162" t="s">
        <v>424</v>
      </c>
      <c r="D162" s="29">
        <v>3306981.89</v>
      </c>
      <c r="E162" s="23">
        <f t="shared" si="31"/>
        <v>992094.567</v>
      </c>
      <c r="F162" s="23">
        <v>0</v>
      </c>
      <c r="G162" s="23">
        <f t="shared" si="32"/>
        <v>992094.567</v>
      </c>
      <c r="H162" s="23">
        <v>0</v>
      </c>
      <c r="I162" s="24">
        <f t="shared" si="26"/>
        <v>0.3</v>
      </c>
      <c r="J162" s="25">
        <f t="shared" si="27"/>
        <v>0</v>
      </c>
      <c r="K162" s="26">
        <f t="shared" si="28"/>
        <v>-992094.567</v>
      </c>
      <c r="L162" s="23">
        <f t="shared" si="33"/>
        <v>0</v>
      </c>
      <c r="M162" s="23">
        <f t="shared" si="29"/>
        <v>0</v>
      </c>
      <c r="N162" s="23">
        <v>20415588</v>
      </c>
      <c r="O162" s="1">
        <v>0</v>
      </c>
      <c r="P162" s="3">
        <f t="shared" si="30"/>
        <v>0</v>
      </c>
      <c r="Q162" t="str">
        <f>_xlfn.IFERROR(VLOOKUP(A162,Designation!$A$2:$D$148,4,FALSE),"Urban")</f>
        <v>Small Rural</v>
      </c>
    </row>
    <row r="163" spans="1:17" ht="12.75">
      <c r="A163" t="s">
        <v>256</v>
      </c>
      <c r="B163" t="s">
        <v>44</v>
      </c>
      <c r="C163" t="s">
        <v>425</v>
      </c>
      <c r="D163" s="29">
        <v>2372656.82</v>
      </c>
      <c r="E163" s="23">
        <f t="shared" si="31"/>
        <v>711797.046</v>
      </c>
      <c r="F163" s="23">
        <v>0</v>
      </c>
      <c r="G163" s="23">
        <f t="shared" si="32"/>
        <v>711797.046</v>
      </c>
      <c r="H163" s="23">
        <v>0</v>
      </c>
      <c r="I163" s="24">
        <f aca="true" t="shared" si="34" ref="I163:I180">(E163+F163)/D163</f>
        <v>0.3</v>
      </c>
      <c r="J163" s="25">
        <f aca="true" t="shared" si="35" ref="J163:J180">H163/D163</f>
        <v>0</v>
      </c>
      <c r="K163" s="26">
        <f aca="true" t="shared" si="36" ref="K163:K180">H163-G163</f>
        <v>-711797.046</v>
      </c>
      <c r="L163" s="23">
        <f t="shared" si="33"/>
        <v>0</v>
      </c>
      <c r="M163" s="23">
        <f aca="true" t="shared" si="37" ref="M163:M180">L163-H163</f>
        <v>0</v>
      </c>
      <c r="N163" s="23">
        <v>22595459</v>
      </c>
      <c r="O163" s="1">
        <v>0</v>
      </c>
      <c r="P163" s="3">
        <f aca="true" t="shared" si="38" ref="P163:P180">L163/D163</f>
        <v>0</v>
      </c>
      <c r="Q163" t="str">
        <f>_xlfn.IFERROR(VLOOKUP(A163,Designation!$A$2:$D$148,4,FALSE),"Urban")</f>
        <v>Small Rural</v>
      </c>
    </row>
    <row r="164" spans="1:17" ht="12.75">
      <c r="A164" t="s">
        <v>163</v>
      </c>
      <c r="B164" t="s">
        <v>44</v>
      </c>
      <c r="C164" t="s">
        <v>426</v>
      </c>
      <c r="D164" s="29">
        <v>1595037.41</v>
      </c>
      <c r="E164" s="23">
        <f t="shared" si="31"/>
        <v>478511.22299999994</v>
      </c>
      <c r="F164" s="23">
        <v>0</v>
      </c>
      <c r="G164" s="23">
        <f t="shared" si="32"/>
        <v>478511.22299999994</v>
      </c>
      <c r="H164" s="23">
        <v>216415.979388</v>
      </c>
      <c r="I164" s="24">
        <f t="shared" si="34"/>
        <v>0.3</v>
      </c>
      <c r="J164" s="25">
        <f t="shared" si="35"/>
        <v>0.13568081728440465</v>
      </c>
      <c r="K164" s="26">
        <f t="shared" si="36"/>
        <v>-262095.24361199993</v>
      </c>
      <c r="L164" s="23">
        <f t="shared" si="33"/>
        <v>144610.951626</v>
      </c>
      <c r="M164" s="23">
        <f t="shared" si="37"/>
        <v>-71805.02776200001</v>
      </c>
      <c r="N164" s="23">
        <v>37070226</v>
      </c>
      <c r="O164" s="1">
        <v>3.901</v>
      </c>
      <c r="P164" s="3">
        <f t="shared" si="38"/>
        <v>0.09066304697267258</v>
      </c>
      <c r="Q164" t="str">
        <f>_xlfn.IFERROR(VLOOKUP(A164,Designation!$A$2:$D$148,4,FALSE),"Urban")</f>
        <v>Small Rural</v>
      </c>
    </row>
    <row r="165" spans="1:17" ht="12.75">
      <c r="A165" t="s">
        <v>164</v>
      </c>
      <c r="B165" t="s">
        <v>45</v>
      </c>
      <c r="C165" t="s">
        <v>427</v>
      </c>
      <c r="D165" s="29">
        <v>18210061.95</v>
      </c>
      <c r="E165" s="23">
        <f t="shared" si="31"/>
        <v>4552515.4875</v>
      </c>
      <c r="F165" s="23">
        <v>464593.6400000006</v>
      </c>
      <c r="G165" s="23">
        <f t="shared" si="32"/>
        <v>5017109.1275</v>
      </c>
      <c r="H165" s="23">
        <v>3903745.356896</v>
      </c>
      <c r="I165" s="24">
        <f t="shared" si="34"/>
        <v>0.27551301809272544</v>
      </c>
      <c r="J165" s="25">
        <f t="shared" si="35"/>
        <v>0.21437298607850153</v>
      </c>
      <c r="K165" s="26">
        <f t="shared" si="36"/>
        <v>-1113363.7706040004</v>
      </c>
      <c r="L165" s="23">
        <f t="shared" si="33"/>
        <v>3903745.356896</v>
      </c>
      <c r="M165" s="23">
        <f t="shared" si="37"/>
        <v>0</v>
      </c>
      <c r="N165" s="23">
        <v>1584312239</v>
      </c>
      <c r="O165" s="1">
        <v>2.464</v>
      </c>
      <c r="P165" s="3">
        <f t="shared" si="38"/>
        <v>0.21437298607850153</v>
      </c>
      <c r="Q165" t="str">
        <f>_xlfn.IFERROR(VLOOKUP(A165,Designation!$A$2:$D$148,4,FALSE),"Urban")</f>
        <v>Rural</v>
      </c>
    </row>
    <row r="166" spans="1:17" ht="12.75">
      <c r="A166" t="s">
        <v>165</v>
      </c>
      <c r="B166" t="s">
        <v>45</v>
      </c>
      <c r="C166" t="s">
        <v>428</v>
      </c>
      <c r="D166" s="29">
        <v>19382327.85</v>
      </c>
      <c r="E166" s="23">
        <f t="shared" si="31"/>
        <v>4845581.9625</v>
      </c>
      <c r="F166" s="23">
        <v>402051.60000000056</v>
      </c>
      <c r="G166" s="23">
        <f t="shared" si="32"/>
        <v>5247633.562500001</v>
      </c>
      <c r="H166" s="23">
        <v>2700538.126</v>
      </c>
      <c r="I166" s="24">
        <f t="shared" si="34"/>
        <v>0.27074320500156024</v>
      </c>
      <c r="J166" s="25">
        <f t="shared" si="35"/>
        <v>0.13932991676229436</v>
      </c>
      <c r="K166" s="26">
        <f t="shared" si="36"/>
        <v>-2547095.436500001</v>
      </c>
      <c r="L166" s="23">
        <f t="shared" si="33"/>
        <v>2700538.126</v>
      </c>
      <c r="M166" s="23">
        <f t="shared" si="37"/>
        <v>0</v>
      </c>
      <c r="N166" s="23">
        <v>944244100</v>
      </c>
      <c r="O166" s="1">
        <v>2.86</v>
      </c>
      <c r="P166" s="3">
        <f t="shared" si="38"/>
        <v>0.13932991676229436</v>
      </c>
      <c r="Q166" t="str">
        <f>_xlfn.IFERROR(VLOOKUP(A166,Designation!$A$2:$D$148,4,FALSE),"Urban")</f>
        <v>Rural</v>
      </c>
    </row>
    <row r="167" spans="1:17" ht="12.75">
      <c r="A167" t="s">
        <v>166</v>
      </c>
      <c r="B167" t="s">
        <v>45</v>
      </c>
      <c r="C167" t="s">
        <v>429</v>
      </c>
      <c r="D167" s="29">
        <v>25817771.24</v>
      </c>
      <c r="E167" s="23">
        <f t="shared" si="31"/>
        <v>6454442.81</v>
      </c>
      <c r="F167" s="23">
        <v>263308.68</v>
      </c>
      <c r="G167" s="23">
        <f t="shared" si="32"/>
        <v>6717751.489999999</v>
      </c>
      <c r="H167" s="23">
        <v>4546563.73659</v>
      </c>
      <c r="I167" s="24">
        <f t="shared" si="34"/>
        <v>0.26019873782102654</v>
      </c>
      <c r="J167" s="25">
        <f t="shared" si="35"/>
        <v>0.17610210015130648</v>
      </c>
      <c r="K167" s="26">
        <f t="shared" si="36"/>
        <v>-2171187.7534099994</v>
      </c>
      <c r="L167" s="23">
        <f t="shared" si="33"/>
        <v>4500071.393309999</v>
      </c>
      <c r="M167" s="23">
        <f t="shared" si="37"/>
        <v>-46492.34328000061</v>
      </c>
      <c r="N167" s="23">
        <v>1937180970</v>
      </c>
      <c r="O167" s="1">
        <v>2.323</v>
      </c>
      <c r="P167" s="3">
        <f t="shared" si="38"/>
        <v>0.1743013117390221</v>
      </c>
      <c r="Q167" t="str">
        <f>_xlfn.IFERROR(VLOOKUP(A167,Designation!$A$2:$D$148,4,FALSE),"Urban")</f>
        <v>Rural</v>
      </c>
    </row>
    <row r="168" spans="1:17" ht="12.75">
      <c r="A168" t="s">
        <v>167</v>
      </c>
      <c r="B168" t="s">
        <v>45</v>
      </c>
      <c r="C168" t="s">
        <v>430</v>
      </c>
      <c r="D168" s="29">
        <v>75607453.91</v>
      </c>
      <c r="E168" s="23">
        <f t="shared" si="31"/>
        <v>18901863.4775</v>
      </c>
      <c r="F168" s="23">
        <v>679899.57</v>
      </c>
      <c r="G168" s="23">
        <f t="shared" si="32"/>
        <v>19581763.0475</v>
      </c>
      <c r="H168" s="23">
        <v>8694743.83726</v>
      </c>
      <c r="I168" s="24">
        <f t="shared" si="34"/>
        <v>0.2589924939253916</v>
      </c>
      <c r="J168" s="25">
        <f t="shared" si="35"/>
        <v>0.11499850064531819</v>
      </c>
      <c r="K168" s="26">
        <f t="shared" si="36"/>
        <v>-10887019.210239999</v>
      </c>
      <c r="L168" s="23">
        <f t="shared" si="33"/>
        <v>8694743.83726</v>
      </c>
      <c r="M168" s="23">
        <f t="shared" si="37"/>
        <v>0</v>
      </c>
      <c r="N168" s="23">
        <v>1631284022</v>
      </c>
      <c r="O168" s="1">
        <v>5.33</v>
      </c>
      <c r="P168" s="3">
        <f t="shared" si="38"/>
        <v>0.11499850064531819</v>
      </c>
      <c r="Q168" t="str">
        <f>_xlfn.IFERROR(VLOOKUP(A168,Designation!$A$2:$D$148,4,FALSE),"Urban")</f>
        <v>Urban</v>
      </c>
    </row>
    <row r="169" spans="1:17" ht="12.75">
      <c r="A169" t="s">
        <v>168</v>
      </c>
      <c r="B169" t="s">
        <v>45</v>
      </c>
      <c r="C169" t="s">
        <v>431</v>
      </c>
      <c r="D169" s="29">
        <v>35710376.31</v>
      </c>
      <c r="E169" s="23">
        <f t="shared" si="31"/>
        <v>8927594.0775</v>
      </c>
      <c r="F169" s="23">
        <v>418806.2800000012</v>
      </c>
      <c r="G169" s="23">
        <f t="shared" si="32"/>
        <v>9346400.357500002</v>
      </c>
      <c r="H169" s="23">
        <v>4500227.279043</v>
      </c>
      <c r="I169" s="24">
        <f t="shared" si="34"/>
        <v>0.2617278596104495</v>
      </c>
      <c r="J169" s="25">
        <f t="shared" si="35"/>
        <v>0.1260201583981292</v>
      </c>
      <c r="K169" s="26">
        <f t="shared" si="36"/>
        <v>-4846173.078457002</v>
      </c>
      <c r="L169" s="23">
        <f t="shared" si="33"/>
        <v>4500227.279043</v>
      </c>
      <c r="M169" s="23">
        <f t="shared" si="37"/>
        <v>0</v>
      </c>
      <c r="N169" s="23">
        <v>652112343</v>
      </c>
      <c r="O169" s="1">
        <v>6.901</v>
      </c>
      <c r="P169" s="3">
        <f t="shared" si="38"/>
        <v>0.1260201583981292</v>
      </c>
      <c r="Q169" t="str">
        <f>_xlfn.IFERROR(VLOOKUP(A169,Designation!$A$2:$D$148,4,FALSE),"Urban")</f>
        <v>Rural</v>
      </c>
    </row>
    <row r="170" spans="1:17" ht="12.75">
      <c r="A170" t="s">
        <v>257</v>
      </c>
      <c r="B170" t="s">
        <v>45</v>
      </c>
      <c r="C170" t="s">
        <v>432</v>
      </c>
      <c r="D170" s="29">
        <v>222611830.12</v>
      </c>
      <c r="E170" s="23">
        <f t="shared" si="31"/>
        <v>55652957.53</v>
      </c>
      <c r="F170" s="23">
        <v>2545812.86</v>
      </c>
      <c r="G170" s="23">
        <f t="shared" si="32"/>
        <v>58198770.39</v>
      </c>
      <c r="H170" s="23">
        <v>25116580.94</v>
      </c>
      <c r="I170" s="24">
        <f t="shared" si="34"/>
        <v>0.2614361076795769</v>
      </c>
      <c r="J170" s="25">
        <f t="shared" si="35"/>
        <v>0.11282680227039499</v>
      </c>
      <c r="K170" s="26">
        <f t="shared" si="36"/>
        <v>-33082189.45</v>
      </c>
      <c r="L170" s="23">
        <f t="shared" si="33"/>
        <v>25116580.94</v>
      </c>
      <c r="M170" s="23">
        <f t="shared" si="37"/>
        <v>0</v>
      </c>
      <c r="N170" s="23">
        <v>2511658094</v>
      </c>
      <c r="O170" s="1">
        <v>10</v>
      </c>
      <c r="P170" s="3">
        <f t="shared" si="38"/>
        <v>0.11282680227039499</v>
      </c>
      <c r="Q170" t="str">
        <f>_xlfn.IFERROR(VLOOKUP(A170,Designation!$A$2:$D$148,4,FALSE),"Urban")</f>
        <v>Urban</v>
      </c>
    </row>
    <row r="171" spans="1:17" ht="12.75">
      <c r="A171" t="s">
        <v>169</v>
      </c>
      <c r="B171" t="s">
        <v>45</v>
      </c>
      <c r="C171" t="s">
        <v>433</v>
      </c>
      <c r="D171" s="29">
        <v>11434472.1</v>
      </c>
      <c r="E171" s="23">
        <f t="shared" si="31"/>
        <v>2858618.025</v>
      </c>
      <c r="F171" s="23">
        <v>243119.79</v>
      </c>
      <c r="G171" s="23">
        <f t="shared" si="32"/>
        <v>3101737.815</v>
      </c>
      <c r="H171" s="23">
        <v>2904038.4530300004</v>
      </c>
      <c r="I171" s="24">
        <f t="shared" si="34"/>
        <v>0.2712620038663613</v>
      </c>
      <c r="J171" s="25">
        <f t="shared" si="35"/>
        <v>0.25397223655213613</v>
      </c>
      <c r="K171" s="26">
        <f t="shared" si="36"/>
        <v>-197699.3619699995</v>
      </c>
      <c r="L171" s="23">
        <f t="shared" si="33"/>
        <v>2904038.4530300004</v>
      </c>
      <c r="M171" s="23">
        <f t="shared" si="37"/>
        <v>0</v>
      </c>
      <c r="N171" s="23">
        <v>2467322390</v>
      </c>
      <c r="O171" s="1">
        <v>1.177</v>
      </c>
      <c r="P171" s="3">
        <f t="shared" si="38"/>
        <v>0.25397223655213613</v>
      </c>
      <c r="Q171" t="str">
        <f>_xlfn.IFERROR(VLOOKUP(A171,Designation!$A$2:$D$148,4,FALSE),"Urban")</f>
        <v>Rural</v>
      </c>
    </row>
    <row r="172" spans="1:17" ht="12.75">
      <c r="A172" t="s">
        <v>170</v>
      </c>
      <c r="B172" t="s">
        <v>45</v>
      </c>
      <c r="C172" t="s">
        <v>434</v>
      </c>
      <c r="D172" s="29">
        <v>24120046.71</v>
      </c>
      <c r="E172" s="23">
        <f t="shared" si="31"/>
        <v>6030011.6775</v>
      </c>
      <c r="F172" s="23">
        <v>520740.6899999995</v>
      </c>
      <c r="G172" s="23">
        <f t="shared" si="32"/>
        <v>6550752.3675</v>
      </c>
      <c r="H172" s="23">
        <v>2674015.214781</v>
      </c>
      <c r="I172" s="24">
        <f t="shared" si="34"/>
        <v>0.2715895390361787</v>
      </c>
      <c r="J172" s="25">
        <f t="shared" si="35"/>
        <v>0.11086277099423576</v>
      </c>
      <c r="K172" s="26">
        <f t="shared" si="36"/>
        <v>-3876737.152719</v>
      </c>
      <c r="L172" s="23">
        <f t="shared" si="33"/>
        <v>2674015.214781</v>
      </c>
      <c r="M172" s="23">
        <f t="shared" si="37"/>
        <v>0</v>
      </c>
      <c r="N172" s="23">
        <v>1499728107</v>
      </c>
      <c r="O172" s="1">
        <v>1.783</v>
      </c>
      <c r="P172" s="3">
        <f t="shared" si="38"/>
        <v>0.11086277099423576</v>
      </c>
      <c r="Q172" t="str">
        <f>_xlfn.IFERROR(VLOOKUP(A172,Designation!$A$2:$D$148,4,FALSE),"Urban")</f>
        <v>Rural</v>
      </c>
    </row>
    <row r="173" spans="1:17" ht="12.75">
      <c r="A173" t="s">
        <v>171</v>
      </c>
      <c r="B173" t="s">
        <v>45</v>
      </c>
      <c r="C173" t="s">
        <v>435</v>
      </c>
      <c r="D173" s="29">
        <v>10394285</v>
      </c>
      <c r="E173" s="23">
        <f t="shared" si="31"/>
        <v>3118285.5</v>
      </c>
      <c r="F173" s="23">
        <v>223101.13</v>
      </c>
      <c r="G173" s="23">
        <f t="shared" si="32"/>
        <v>3341386.63</v>
      </c>
      <c r="H173" s="23">
        <v>900265.9706</v>
      </c>
      <c r="I173" s="24">
        <f t="shared" si="34"/>
        <v>0.32146382651620575</v>
      </c>
      <c r="J173" s="25">
        <f t="shared" si="35"/>
        <v>0.08661163039112359</v>
      </c>
      <c r="K173" s="26">
        <f t="shared" si="36"/>
        <v>-2441120.6594</v>
      </c>
      <c r="L173" s="23">
        <f t="shared" si="33"/>
        <v>900265.9706</v>
      </c>
      <c r="M173" s="23">
        <f t="shared" si="37"/>
        <v>0</v>
      </c>
      <c r="N173" s="23">
        <v>488213650</v>
      </c>
      <c r="O173" s="1">
        <v>1.844</v>
      </c>
      <c r="P173" s="3">
        <f t="shared" si="38"/>
        <v>0.08661163039112359</v>
      </c>
      <c r="Q173" t="str">
        <f>_xlfn.IFERROR(VLOOKUP(A173,Designation!$A$2:$D$148,4,FALSE),"Urban")</f>
        <v>Small Rural</v>
      </c>
    </row>
    <row r="174" spans="1:17" ht="12.75">
      <c r="A174" t="s">
        <v>258</v>
      </c>
      <c r="B174" t="s">
        <v>45</v>
      </c>
      <c r="C174" t="s">
        <v>436</v>
      </c>
      <c r="D174" s="29">
        <v>2980522.87</v>
      </c>
      <c r="E174" s="23">
        <f t="shared" si="31"/>
        <v>894156.861</v>
      </c>
      <c r="F174" s="23">
        <v>0</v>
      </c>
      <c r="G174" s="23">
        <f t="shared" si="32"/>
        <v>894156.861</v>
      </c>
      <c r="H174" s="23">
        <v>800039.8144</v>
      </c>
      <c r="I174" s="24">
        <f t="shared" si="34"/>
        <v>0.3</v>
      </c>
      <c r="J174" s="25">
        <f t="shared" si="35"/>
        <v>0.2684226390116577</v>
      </c>
      <c r="K174" s="26">
        <f t="shared" si="36"/>
        <v>-94117.0466</v>
      </c>
      <c r="L174" s="23">
        <f t="shared" si="33"/>
        <v>800039.8144</v>
      </c>
      <c r="M174" s="23">
        <f t="shared" si="37"/>
        <v>0</v>
      </c>
      <c r="N174" s="23">
        <v>352130200</v>
      </c>
      <c r="O174" s="1">
        <v>2.272</v>
      </c>
      <c r="P174" s="3">
        <f t="shared" si="38"/>
        <v>0.2684226390116577</v>
      </c>
      <c r="Q174" t="str">
        <f>_xlfn.IFERROR(VLOOKUP(A174,Designation!$A$2:$D$148,4,FALSE),"Urban")</f>
        <v>Small Rural</v>
      </c>
    </row>
    <row r="175" spans="1:17" ht="12.75">
      <c r="A175" t="s">
        <v>172</v>
      </c>
      <c r="B175" t="s">
        <v>45</v>
      </c>
      <c r="C175" t="s">
        <v>437</v>
      </c>
      <c r="D175" s="29">
        <v>3098050.89</v>
      </c>
      <c r="E175" s="23">
        <f t="shared" si="31"/>
        <v>929415.267</v>
      </c>
      <c r="F175" s="23">
        <v>0</v>
      </c>
      <c r="G175" s="23">
        <f t="shared" si="32"/>
        <v>929415.267</v>
      </c>
      <c r="H175" s="23">
        <v>74921.28911999999</v>
      </c>
      <c r="I175" s="24">
        <f t="shared" si="34"/>
        <v>0.3</v>
      </c>
      <c r="J175" s="25">
        <f t="shared" si="35"/>
        <v>0.024183362953085635</v>
      </c>
      <c r="K175" s="26">
        <f t="shared" si="36"/>
        <v>-854493.97788</v>
      </c>
      <c r="L175" s="23">
        <f t="shared" si="33"/>
        <v>74921.28911999999</v>
      </c>
      <c r="M175" s="23">
        <f t="shared" si="37"/>
        <v>0</v>
      </c>
      <c r="N175" s="23">
        <v>520286730</v>
      </c>
      <c r="O175" s="1">
        <v>0.144</v>
      </c>
      <c r="P175" s="3">
        <f t="shared" si="38"/>
        <v>0.024183362953085635</v>
      </c>
      <c r="Q175" t="str">
        <f>_xlfn.IFERROR(VLOOKUP(A175,Designation!$A$2:$D$148,4,FALSE),"Urban")</f>
        <v>Small Rural</v>
      </c>
    </row>
    <row r="176" spans="1:17" ht="12.75">
      <c r="A176" t="s">
        <v>173</v>
      </c>
      <c r="B176" t="s">
        <v>45</v>
      </c>
      <c r="C176" t="s">
        <v>438</v>
      </c>
      <c r="D176" s="29">
        <v>1307684.93</v>
      </c>
      <c r="E176" s="23">
        <f t="shared" si="31"/>
        <v>392305.479</v>
      </c>
      <c r="F176" s="23">
        <v>0</v>
      </c>
      <c r="G176" s="23">
        <f t="shared" si="32"/>
        <v>392305.479</v>
      </c>
      <c r="H176" s="23">
        <v>405029.625</v>
      </c>
      <c r="I176" s="24">
        <f t="shared" si="34"/>
        <v>0.3</v>
      </c>
      <c r="J176" s="25">
        <f t="shared" si="35"/>
        <v>0.3097302841900916</v>
      </c>
      <c r="K176" s="26">
        <f t="shared" si="36"/>
        <v>12724.146000000008</v>
      </c>
      <c r="L176" s="23">
        <f t="shared" si="33"/>
        <v>405029.625</v>
      </c>
      <c r="M176" s="23">
        <f t="shared" si="37"/>
        <v>0</v>
      </c>
      <c r="N176" s="23">
        <v>540039500</v>
      </c>
      <c r="O176" s="1">
        <v>0.75</v>
      </c>
      <c r="P176" s="3">
        <f t="shared" si="38"/>
        <v>0.3097302841900916</v>
      </c>
      <c r="Q176" t="str">
        <f>_xlfn.IFERROR(VLOOKUP(A176,Designation!$A$2:$D$148,4,FALSE),"Urban")</f>
        <v>Small Rural</v>
      </c>
    </row>
    <row r="177" spans="1:17" ht="12.75">
      <c r="A177" t="s">
        <v>174</v>
      </c>
      <c r="B177" t="s">
        <v>63</v>
      </c>
      <c r="C177" t="s">
        <v>64</v>
      </c>
      <c r="D177" s="29">
        <v>9432789.77</v>
      </c>
      <c r="E177" s="23">
        <f t="shared" si="31"/>
        <v>2829836.931</v>
      </c>
      <c r="F177" s="23">
        <v>0</v>
      </c>
      <c r="G177" s="23">
        <f t="shared" si="32"/>
        <v>2829836.931</v>
      </c>
      <c r="H177" s="23">
        <v>1194044.6173599998</v>
      </c>
      <c r="I177" s="24">
        <f t="shared" si="34"/>
        <v>0.3</v>
      </c>
      <c r="J177" s="25">
        <f t="shared" si="35"/>
        <v>0.12658446191152628</v>
      </c>
      <c r="K177" s="26">
        <f t="shared" si="36"/>
        <v>-1635792.31364</v>
      </c>
      <c r="L177" s="23">
        <f t="shared" si="33"/>
        <v>1194044.6173599998</v>
      </c>
      <c r="M177" s="23">
        <f t="shared" si="37"/>
        <v>0</v>
      </c>
      <c r="N177" s="23">
        <v>144487490</v>
      </c>
      <c r="O177" s="1">
        <v>8.264</v>
      </c>
      <c r="P177" s="3">
        <f t="shared" si="38"/>
        <v>0.12658446191152628</v>
      </c>
      <c r="Q177" t="str">
        <f>_xlfn.IFERROR(VLOOKUP(A177,Designation!$A$2:$D$148,4,FALSE),"Urban")</f>
        <v>Small Rural</v>
      </c>
    </row>
    <row r="178" spans="1:17" ht="12.75">
      <c r="A178" t="s">
        <v>175</v>
      </c>
      <c r="B178" t="s">
        <v>63</v>
      </c>
      <c r="C178" t="s">
        <v>65</v>
      </c>
      <c r="D178" s="29">
        <v>7633110.11</v>
      </c>
      <c r="E178" s="23">
        <f t="shared" si="31"/>
        <v>2289933.033</v>
      </c>
      <c r="F178" s="23">
        <v>0</v>
      </c>
      <c r="G178" s="23">
        <f t="shared" si="32"/>
        <v>2289933.033</v>
      </c>
      <c r="H178" s="23">
        <v>1471020.7375999999</v>
      </c>
      <c r="I178" s="24">
        <f t="shared" si="34"/>
        <v>0.3</v>
      </c>
      <c r="J178" s="25">
        <f t="shared" si="35"/>
        <v>0.19271577592898104</v>
      </c>
      <c r="K178" s="26">
        <f t="shared" si="36"/>
        <v>-818912.2954</v>
      </c>
      <c r="L178" s="23">
        <f t="shared" si="33"/>
        <v>1471020.7375999999</v>
      </c>
      <c r="M178" s="23">
        <f t="shared" si="37"/>
        <v>0</v>
      </c>
      <c r="N178" s="23">
        <v>123407780</v>
      </c>
      <c r="O178" s="1">
        <v>11.92</v>
      </c>
      <c r="P178" s="3">
        <f t="shared" si="38"/>
        <v>0.19271577592898104</v>
      </c>
      <c r="Q178" t="str">
        <f>_xlfn.IFERROR(VLOOKUP(A178,Designation!$A$2:$D$148,4,FALSE),"Urban")</f>
        <v>Small Rural</v>
      </c>
    </row>
    <row r="179" spans="1:17" ht="12.75">
      <c r="A179" t="s">
        <v>259</v>
      </c>
      <c r="B179" t="s">
        <v>63</v>
      </c>
      <c r="C179" t="s">
        <v>439</v>
      </c>
      <c r="D179" s="29">
        <v>3071178.49</v>
      </c>
      <c r="E179" s="23">
        <f t="shared" si="31"/>
        <v>921353.547</v>
      </c>
      <c r="F179" s="23">
        <v>0</v>
      </c>
      <c r="G179" s="23">
        <f t="shared" si="32"/>
        <v>921353.547</v>
      </c>
      <c r="H179" s="23">
        <v>0</v>
      </c>
      <c r="I179" s="24">
        <f t="shared" si="34"/>
        <v>0.3</v>
      </c>
      <c r="J179" s="25">
        <f t="shared" si="35"/>
        <v>0</v>
      </c>
      <c r="K179" s="26">
        <f t="shared" si="36"/>
        <v>-921353.547</v>
      </c>
      <c r="L179" s="23">
        <f t="shared" si="33"/>
        <v>0</v>
      </c>
      <c r="M179" s="23">
        <f t="shared" si="37"/>
        <v>0</v>
      </c>
      <c r="N179" s="23">
        <v>19793741</v>
      </c>
      <c r="O179" s="1">
        <v>0</v>
      </c>
      <c r="P179" s="3">
        <f t="shared" si="38"/>
        <v>0</v>
      </c>
      <c r="Q179" t="str">
        <f>_xlfn.IFERROR(VLOOKUP(A179,Designation!$A$2:$D$148,4,FALSE),"Urban")</f>
        <v>Small Rural</v>
      </c>
    </row>
    <row r="180" spans="1:17" ht="12.75">
      <c r="A180" t="s">
        <v>176</v>
      </c>
      <c r="B180" t="s">
        <v>63</v>
      </c>
      <c r="C180" t="s">
        <v>66</v>
      </c>
      <c r="D180" s="29">
        <v>1276647.61</v>
      </c>
      <c r="E180" s="23">
        <f t="shared" si="31"/>
        <v>382994.283</v>
      </c>
      <c r="F180" s="23">
        <v>0</v>
      </c>
      <c r="G180" s="23">
        <f t="shared" si="32"/>
        <v>382994.283</v>
      </c>
      <c r="H180" s="23">
        <v>319177.9567999999</v>
      </c>
      <c r="I180" s="24">
        <f t="shared" si="34"/>
        <v>0.3</v>
      </c>
      <c r="J180" s="25">
        <f t="shared" si="35"/>
        <v>0.2500125753574237</v>
      </c>
      <c r="K180" s="26">
        <f t="shared" si="36"/>
        <v>-63816.32620000007</v>
      </c>
      <c r="L180" s="23">
        <f t="shared" si="33"/>
        <v>319177.9567999999</v>
      </c>
      <c r="M180" s="23">
        <f t="shared" si="37"/>
        <v>0</v>
      </c>
      <c r="N180" s="23">
        <v>16452472</v>
      </c>
      <c r="O180" s="1">
        <v>19.4</v>
      </c>
      <c r="P180" s="3">
        <f t="shared" si="38"/>
        <v>0.2500125753574237</v>
      </c>
      <c r="Q180" t="str">
        <f>_xlfn.IFERROR(VLOOKUP(A180,Designation!$A$2:$D$148,4,FALSE),"Urban")</f>
        <v>Small Rural</v>
      </c>
    </row>
    <row r="182" spans="3:15" ht="12.75">
      <c r="C182" s="8" t="s">
        <v>8</v>
      </c>
      <c r="D182" s="29">
        <f>SUM(D3:D181)</f>
        <v>8760545917.129997</v>
      </c>
      <c r="E182" s="23">
        <f>SUM(E3:E181)</f>
        <v>2214766021.6784997</v>
      </c>
      <c r="F182" s="23">
        <f>SUM(F3:F181)</f>
        <v>143317546.35999998</v>
      </c>
      <c r="G182" s="23">
        <f>SUM(G3:G181)</f>
        <v>2358083568.038501</v>
      </c>
      <c r="H182" s="23">
        <f>SUM(H3:H181)</f>
        <v>1490037477.6006076</v>
      </c>
      <c r="K182" s="23"/>
      <c r="L182" s="23">
        <f>SUM(L3:L181)</f>
        <v>1469065231.1703289</v>
      </c>
      <c r="M182" s="23"/>
      <c r="N182" s="23">
        <f>SUM(N3:N181)</f>
        <v>145492050435</v>
      </c>
      <c r="O182">
        <f>COUNTIF(O3:O180,"&gt;0")</f>
        <v>115</v>
      </c>
    </row>
    <row r="186" ht="12.75">
      <c r="C186" s="2" t="s">
        <v>7</v>
      </c>
    </row>
    <row r="187" ht="12.75">
      <c r="C187" s="2" t="s">
        <v>182</v>
      </c>
    </row>
    <row r="188" ht="12.75">
      <c r="C188" s="2" t="s">
        <v>192</v>
      </c>
    </row>
    <row r="189" ht="12.75">
      <c r="C189" s="2" t="s">
        <v>54</v>
      </c>
    </row>
    <row r="190" ht="12.75">
      <c r="C190" s="2"/>
    </row>
    <row r="191" ht="12.75">
      <c r="C191" s="4" t="s">
        <v>68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4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2.28125" style="14" bestFit="1" customWidth="1"/>
    <col min="2" max="2" width="33.57421875" style="0" bestFit="1" customWidth="1"/>
    <col min="3" max="3" width="5.00390625" style="0" bestFit="1" customWidth="1"/>
    <col min="4" max="4" width="14.7109375" style="0" bestFit="1" customWidth="1"/>
  </cols>
  <sheetData>
    <row r="1" spans="1:4" ht="56.25" customHeight="1">
      <c r="A1" s="12" t="s">
        <v>441</v>
      </c>
      <c r="B1" s="9" t="s">
        <v>442</v>
      </c>
      <c r="C1" s="10" t="s">
        <v>443</v>
      </c>
      <c r="D1" s="9" t="s">
        <v>444</v>
      </c>
    </row>
    <row r="2" spans="1:4" ht="15">
      <c r="A2" s="13" t="s">
        <v>203</v>
      </c>
      <c r="B2" s="11" t="s">
        <v>445</v>
      </c>
      <c r="C2" s="15">
        <v>1225</v>
      </c>
      <c r="D2" s="16" t="s">
        <v>446</v>
      </c>
    </row>
    <row r="3" spans="1:4" ht="15">
      <c r="A3" s="13" t="s">
        <v>74</v>
      </c>
      <c r="B3" s="11" t="s">
        <v>447</v>
      </c>
      <c r="C3" s="15">
        <v>1121</v>
      </c>
      <c r="D3" s="16" t="s">
        <v>446</v>
      </c>
    </row>
    <row r="4" spans="1:4" ht="15">
      <c r="A4" s="13" t="s">
        <v>204</v>
      </c>
      <c r="B4" s="11" t="s">
        <v>448</v>
      </c>
      <c r="C4" s="15">
        <v>2116</v>
      </c>
      <c r="D4" s="16" t="s">
        <v>446</v>
      </c>
    </row>
    <row r="5" spans="1:4" ht="15">
      <c r="A5" s="13" t="s">
        <v>205</v>
      </c>
      <c r="B5" s="11" t="s">
        <v>449</v>
      </c>
      <c r="C5" s="15">
        <v>250</v>
      </c>
      <c r="D5" s="16" t="s">
        <v>450</v>
      </c>
    </row>
    <row r="6" spans="1:4" ht="15">
      <c r="A6" s="13" t="s">
        <v>80</v>
      </c>
      <c r="B6" s="11" t="s">
        <v>451</v>
      </c>
      <c r="C6" s="15">
        <v>301</v>
      </c>
      <c r="D6" s="16" t="s">
        <v>450</v>
      </c>
    </row>
    <row r="7" spans="1:4" ht="15">
      <c r="A7" s="13" t="s">
        <v>186</v>
      </c>
      <c r="B7" s="11" t="s">
        <v>452</v>
      </c>
      <c r="C7" s="15">
        <v>5626</v>
      </c>
      <c r="D7" s="16" t="s">
        <v>446</v>
      </c>
    </row>
    <row r="8" spans="1:4" ht="15">
      <c r="A8" s="13" t="s">
        <v>206</v>
      </c>
      <c r="B8" s="11" t="s">
        <v>453</v>
      </c>
      <c r="C8" s="15">
        <v>1678</v>
      </c>
      <c r="D8" s="16" t="s">
        <v>446</v>
      </c>
    </row>
    <row r="9" spans="1:4" ht="15">
      <c r="A9" s="13" t="s">
        <v>184</v>
      </c>
      <c r="B9" s="11" t="s">
        <v>454</v>
      </c>
      <c r="C9" s="15">
        <v>164</v>
      </c>
      <c r="D9" s="16" t="s">
        <v>450</v>
      </c>
    </row>
    <row r="10" spans="1:4" ht="15">
      <c r="A10" s="13" t="s">
        <v>83</v>
      </c>
      <c r="B10" s="11" t="s">
        <v>455</v>
      </c>
      <c r="C10" s="15">
        <v>48</v>
      </c>
      <c r="D10" s="16" t="s">
        <v>450</v>
      </c>
    </row>
    <row r="11" spans="1:4" ht="15">
      <c r="A11" s="13" t="s">
        <v>207</v>
      </c>
      <c r="B11" s="11" t="s">
        <v>456</v>
      </c>
      <c r="C11" s="15">
        <v>260</v>
      </c>
      <c r="D11" s="16" t="s">
        <v>450</v>
      </c>
    </row>
    <row r="12" spans="1:4" ht="15">
      <c r="A12" s="13" t="s">
        <v>208</v>
      </c>
      <c r="B12" s="11" t="s">
        <v>457</v>
      </c>
      <c r="C12" s="15">
        <v>196</v>
      </c>
      <c r="D12" s="16" t="s">
        <v>450</v>
      </c>
    </row>
    <row r="13" spans="1:4" ht="15">
      <c r="A13" s="13" t="s">
        <v>82</v>
      </c>
      <c r="B13" s="11" t="s">
        <v>458</v>
      </c>
      <c r="C13" s="15">
        <v>30</v>
      </c>
      <c r="D13" s="16" t="s">
        <v>450</v>
      </c>
    </row>
    <row r="14" spans="1:4" ht="15">
      <c r="A14" s="13" t="s">
        <v>209</v>
      </c>
      <c r="B14" s="11" t="s">
        <v>459</v>
      </c>
      <c r="C14" s="15">
        <v>785</v>
      </c>
      <c r="D14" s="16" t="s">
        <v>450</v>
      </c>
    </row>
    <row r="15" spans="1:4" ht="15">
      <c r="A15" s="13" t="s">
        <v>84</v>
      </c>
      <c r="B15" s="11" t="s">
        <v>460</v>
      </c>
      <c r="C15" s="15">
        <v>232</v>
      </c>
      <c r="D15" s="16" t="s">
        <v>450</v>
      </c>
    </row>
    <row r="16" spans="1:4" ht="15">
      <c r="A16" s="13" t="s">
        <v>87</v>
      </c>
      <c r="B16" s="11" t="s">
        <v>461</v>
      </c>
      <c r="C16" s="15">
        <v>950</v>
      </c>
      <c r="D16" s="16" t="s">
        <v>450</v>
      </c>
    </row>
    <row r="17" spans="1:4" ht="15">
      <c r="A17" s="13" t="s">
        <v>88</v>
      </c>
      <c r="B17" s="11" t="s">
        <v>462</v>
      </c>
      <c r="C17" s="15">
        <v>1258</v>
      </c>
      <c r="D17" s="16" t="s">
        <v>446</v>
      </c>
    </row>
    <row r="18" spans="1:4" ht="15">
      <c r="A18" s="13" t="s">
        <v>89</v>
      </c>
      <c r="B18" s="11" t="s">
        <v>463</v>
      </c>
      <c r="C18" s="15">
        <v>93</v>
      </c>
      <c r="D18" s="16" t="s">
        <v>450</v>
      </c>
    </row>
    <row r="19" spans="1:4" ht="15">
      <c r="A19" s="13" t="s">
        <v>90</v>
      </c>
      <c r="B19" s="11" t="s">
        <v>464</v>
      </c>
      <c r="C19" s="15">
        <v>172</v>
      </c>
      <c r="D19" s="16" t="s">
        <v>450</v>
      </c>
    </row>
    <row r="20" spans="1:4" ht="15">
      <c r="A20" s="13" t="s">
        <v>91</v>
      </c>
      <c r="B20" s="11" t="s">
        <v>465</v>
      </c>
      <c r="C20" s="15">
        <v>611</v>
      </c>
      <c r="D20" s="16" t="s">
        <v>450</v>
      </c>
    </row>
    <row r="21" spans="1:4" ht="15">
      <c r="A21" s="13" t="s">
        <v>92</v>
      </c>
      <c r="B21" s="11" t="s">
        <v>466</v>
      </c>
      <c r="C21" s="15">
        <v>988</v>
      </c>
      <c r="D21" s="16" t="s">
        <v>450</v>
      </c>
    </row>
    <row r="22" spans="1:4" ht="15">
      <c r="A22" s="13" t="s">
        <v>210</v>
      </c>
      <c r="B22" s="11" t="s">
        <v>467</v>
      </c>
      <c r="C22" s="15">
        <v>359</v>
      </c>
      <c r="D22" s="16" t="s">
        <v>450</v>
      </c>
    </row>
    <row r="23" spans="1:4" ht="15">
      <c r="A23" s="13" t="s">
        <v>211</v>
      </c>
      <c r="B23" s="11" t="s">
        <v>468</v>
      </c>
      <c r="C23" s="15">
        <v>152</v>
      </c>
      <c r="D23" s="16" t="s">
        <v>450</v>
      </c>
    </row>
    <row r="24" spans="1:4" ht="15">
      <c r="A24" s="13" t="s">
        <v>212</v>
      </c>
      <c r="B24" s="11" t="s">
        <v>469</v>
      </c>
      <c r="C24" s="15">
        <v>168</v>
      </c>
      <c r="D24" s="16" t="s">
        <v>450</v>
      </c>
    </row>
    <row r="25" spans="1:4" ht="15">
      <c r="A25" s="13" t="s">
        <v>183</v>
      </c>
      <c r="B25" s="11" t="s">
        <v>470</v>
      </c>
      <c r="C25" s="15">
        <v>259</v>
      </c>
      <c r="D25" s="16" t="s">
        <v>450</v>
      </c>
    </row>
    <row r="26" spans="1:4" ht="15">
      <c r="A26" s="13" t="s">
        <v>213</v>
      </c>
      <c r="B26" s="11" t="s">
        <v>471</v>
      </c>
      <c r="C26" s="15">
        <v>384</v>
      </c>
      <c r="D26" s="16" t="s">
        <v>450</v>
      </c>
    </row>
    <row r="27" spans="1:4" ht="15">
      <c r="A27" s="13" t="s">
        <v>214</v>
      </c>
      <c r="B27" s="11" t="s">
        <v>472</v>
      </c>
      <c r="C27" s="15">
        <v>328</v>
      </c>
      <c r="D27" s="16" t="s">
        <v>450</v>
      </c>
    </row>
    <row r="28" spans="1:4" ht="15">
      <c r="A28" s="13" t="s">
        <v>215</v>
      </c>
      <c r="B28" s="11" t="s">
        <v>473</v>
      </c>
      <c r="C28" s="15">
        <v>4397</v>
      </c>
      <c r="D28" s="16" t="s">
        <v>446</v>
      </c>
    </row>
    <row r="29" spans="1:4" ht="15">
      <c r="A29" s="13" t="s">
        <v>187</v>
      </c>
      <c r="B29" s="11" t="s">
        <v>474</v>
      </c>
      <c r="C29" s="15">
        <v>246</v>
      </c>
      <c r="D29" s="16" t="s">
        <v>450</v>
      </c>
    </row>
    <row r="30" spans="1:4" ht="15">
      <c r="A30" s="13" t="s">
        <v>95</v>
      </c>
      <c r="B30" s="11" t="s">
        <v>475</v>
      </c>
      <c r="C30" s="15">
        <v>6320</v>
      </c>
      <c r="D30" s="16" t="s">
        <v>446</v>
      </c>
    </row>
    <row r="31" spans="1:4" ht="15">
      <c r="A31" s="13" t="s">
        <v>216</v>
      </c>
      <c r="B31" s="11" t="s">
        <v>476</v>
      </c>
      <c r="C31" s="15">
        <v>2335</v>
      </c>
      <c r="D31" s="16" t="s">
        <v>446</v>
      </c>
    </row>
    <row r="32" spans="1:4" ht="15">
      <c r="A32" s="13" t="s">
        <v>217</v>
      </c>
      <c r="B32" s="11" t="s">
        <v>477</v>
      </c>
      <c r="C32" s="15">
        <v>270</v>
      </c>
      <c r="D32" s="16" t="s">
        <v>450</v>
      </c>
    </row>
    <row r="33" spans="1:4" ht="15">
      <c r="A33" s="13" t="s">
        <v>218</v>
      </c>
      <c r="B33" s="11" t="s">
        <v>478</v>
      </c>
      <c r="C33" s="15">
        <v>332</v>
      </c>
      <c r="D33" s="16" t="s">
        <v>450</v>
      </c>
    </row>
    <row r="34" spans="1:4" ht="15">
      <c r="A34" s="13" t="s">
        <v>219</v>
      </c>
      <c r="B34" s="11" t="s">
        <v>479</v>
      </c>
      <c r="C34" s="15">
        <v>253</v>
      </c>
      <c r="D34" s="16" t="s">
        <v>450</v>
      </c>
    </row>
    <row r="35" spans="1:4" ht="15">
      <c r="A35" s="13" t="s">
        <v>220</v>
      </c>
      <c r="B35" s="11" t="s">
        <v>480</v>
      </c>
      <c r="C35" s="15">
        <v>71</v>
      </c>
      <c r="D35" s="16" t="s">
        <v>450</v>
      </c>
    </row>
    <row r="36" spans="1:4" ht="15">
      <c r="A36" s="13" t="s">
        <v>221</v>
      </c>
      <c r="B36" s="11" t="s">
        <v>481</v>
      </c>
      <c r="C36" s="15">
        <v>408</v>
      </c>
      <c r="D36" s="16" t="s">
        <v>450</v>
      </c>
    </row>
    <row r="37" spans="1:4" ht="15">
      <c r="A37" s="13" t="s">
        <v>222</v>
      </c>
      <c r="B37" s="11" t="s">
        <v>482</v>
      </c>
      <c r="C37" s="15">
        <v>893</v>
      </c>
      <c r="D37" s="16" t="s">
        <v>450</v>
      </c>
    </row>
    <row r="38" spans="1:4" ht="15">
      <c r="A38" s="13" t="s">
        <v>197</v>
      </c>
      <c r="B38" s="11" t="s">
        <v>483</v>
      </c>
      <c r="C38" s="15">
        <v>599</v>
      </c>
      <c r="D38" s="16" t="s">
        <v>450</v>
      </c>
    </row>
    <row r="39" spans="1:4" ht="15">
      <c r="A39" s="13" t="s">
        <v>223</v>
      </c>
      <c r="B39" s="11" t="s">
        <v>484</v>
      </c>
      <c r="C39" s="15">
        <v>269</v>
      </c>
      <c r="D39" s="16" t="s">
        <v>450</v>
      </c>
    </row>
    <row r="40" spans="1:4" ht="15">
      <c r="A40" s="13" t="s">
        <v>224</v>
      </c>
      <c r="B40" s="11" t="s">
        <v>485</v>
      </c>
      <c r="C40" s="15">
        <v>90</v>
      </c>
      <c r="D40" s="16" t="s">
        <v>450</v>
      </c>
    </row>
    <row r="41" spans="1:4" ht="15">
      <c r="A41" s="13" t="s">
        <v>105</v>
      </c>
      <c r="B41" s="11" t="s">
        <v>486</v>
      </c>
      <c r="C41" s="15">
        <v>306</v>
      </c>
      <c r="D41" s="16" t="s">
        <v>450</v>
      </c>
    </row>
    <row r="42" spans="1:4" ht="15">
      <c r="A42" s="13" t="s">
        <v>199</v>
      </c>
      <c r="B42" s="11" t="s">
        <v>487</v>
      </c>
      <c r="C42" s="15">
        <v>3244</v>
      </c>
      <c r="D42" s="16" t="s">
        <v>446</v>
      </c>
    </row>
    <row r="43" spans="1:4" ht="15">
      <c r="A43" s="13" t="s">
        <v>106</v>
      </c>
      <c r="B43" s="11" t="s">
        <v>488</v>
      </c>
      <c r="C43" s="15">
        <v>1302</v>
      </c>
      <c r="D43" s="16" t="s">
        <v>446</v>
      </c>
    </row>
    <row r="44" spans="1:4" ht="15">
      <c r="A44" s="13" t="s">
        <v>189</v>
      </c>
      <c r="B44" s="11" t="s">
        <v>489</v>
      </c>
      <c r="C44" s="15">
        <v>174</v>
      </c>
      <c r="D44" s="16" t="s">
        <v>450</v>
      </c>
    </row>
    <row r="45" spans="1:4" ht="15">
      <c r="A45" s="13" t="s">
        <v>107</v>
      </c>
      <c r="B45" s="11" t="s">
        <v>490</v>
      </c>
      <c r="C45" s="15">
        <v>5597</v>
      </c>
      <c r="D45" s="16" t="s">
        <v>446</v>
      </c>
    </row>
    <row r="46" spans="1:4" ht="15">
      <c r="A46" s="13" t="s">
        <v>108</v>
      </c>
      <c r="B46" s="11" t="s">
        <v>491</v>
      </c>
      <c r="C46" s="15">
        <v>4424</v>
      </c>
      <c r="D46" s="16" t="s">
        <v>446</v>
      </c>
    </row>
    <row r="47" spans="1:4" ht="15">
      <c r="A47" s="13" t="s">
        <v>109</v>
      </c>
      <c r="B47" s="11" t="s">
        <v>492</v>
      </c>
      <c r="C47" s="15">
        <v>1114</v>
      </c>
      <c r="D47" s="16" t="s">
        <v>446</v>
      </c>
    </row>
    <row r="48" spans="1:4" ht="15">
      <c r="A48" s="13" t="s">
        <v>110</v>
      </c>
      <c r="B48" s="11" t="s">
        <v>493</v>
      </c>
      <c r="C48" s="15">
        <v>379</v>
      </c>
      <c r="D48" s="16" t="s">
        <v>450</v>
      </c>
    </row>
    <row r="49" spans="1:4" ht="15">
      <c r="A49" s="13" t="s">
        <v>111</v>
      </c>
      <c r="B49" s="11" t="s">
        <v>494</v>
      </c>
      <c r="C49" s="15">
        <v>393</v>
      </c>
      <c r="D49" s="16" t="s">
        <v>450</v>
      </c>
    </row>
    <row r="50" spans="1:4" ht="15">
      <c r="A50" s="13" t="s">
        <v>112</v>
      </c>
      <c r="B50" s="11" t="s">
        <v>495</v>
      </c>
      <c r="C50" s="15">
        <v>1232</v>
      </c>
      <c r="D50" s="16" t="s">
        <v>446</v>
      </c>
    </row>
    <row r="51" spans="1:4" ht="15">
      <c r="A51" s="13" t="s">
        <v>113</v>
      </c>
      <c r="B51" s="11" t="s">
        <v>496</v>
      </c>
      <c r="C51" s="15">
        <v>1988</v>
      </c>
      <c r="D51" s="16" t="s">
        <v>446</v>
      </c>
    </row>
    <row r="52" spans="1:4" ht="15">
      <c r="A52" s="13" t="s">
        <v>225</v>
      </c>
      <c r="B52" s="11" t="s">
        <v>497</v>
      </c>
      <c r="C52" s="15">
        <v>72</v>
      </c>
      <c r="D52" s="16" t="s">
        <v>450</v>
      </c>
    </row>
    <row r="53" spans="1:4" ht="15">
      <c r="A53" s="13" t="s">
        <v>196</v>
      </c>
      <c r="B53" s="11" t="s">
        <v>498</v>
      </c>
      <c r="C53" s="15">
        <v>454</v>
      </c>
      <c r="D53" s="16" t="s">
        <v>450</v>
      </c>
    </row>
    <row r="54" spans="1:4" ht="15">
      <c r="A54" s="13" t="s">
        <v>226</v>
      </c>
      <c r="B54" s="11" t="s">
        <v>499</v>
      </c>
      <c r="C54" s="15">
        <v>215</v>
      </c>
      <c r="D54" s="16" t="s">
        <v>450</v>
      </c>
    </row>
    <row r="55" spans="1:4" ht="15">
      <c r="A55" s="13" t="s">
        <v>227</v>
      </c>
      <c r="B55" s="11" t="s">
        <v>500</v>
      </c>
      <c r="C55" s="15">
        <v>169</v>
      </c>
      <c r="D55" s="16" t="s">
        <v>450</v>
      </c>
    </row>
    <row r="56" spans="1:4" ht="15">
      <c r="A56" s="13" t="s">
        <v>228</v>
      </c>
      <c r="B56" s="11" t="s">
        <v>501</v>
      </c>
      <c r="C56" s="15">
        <v>184</v>
      </c>
      <c r="D56" s="16" t="s">
        <v>450</v>
      </c>
    </row>
    <row r="57" spans="1:4" ht="15">
      <c r="A57" s="13" t="s">
        <v>115</v>
      </c>
      <c r="B57" s="11" t="s">
        <v>502</v>
      </c>
      <c r="C57" s="15">
        <v>411</v>
      </c>
      <c r="D57" s="16" t="s">
        <v>450</v>
      </c>
    </row>
    <row r="58" spans="1:4" ht="15">
      <c r="A58" s="13" t="s">
        <v>229</v>
      </c>
      <c r="B58" s="11" t="s">
        <v>503</v>
      </c>
      <c r="C58" s="15">
        <v>157</v>
      </c>
      <c r="D58" s="16" t="s">
        <v>450</v>
      </c>
    </row>
    <row r="59" spans="1:4" ht="15">
      <c r="A59" s="13" t="s">
        <v>116</v>
      </c>
      <c r="B59" s="11" t="s">
        <v>504</v>
      </c>
      <c r="C59" s="15">
        <v>118</v>
      </c>
      <c r="D59" s="16" t="s">
        <v>450</v>
      </c>
    </row>
    <row r="60" spans="1:4" ht="15">
      <c r="A60" s="13" t="s">
        <v>179</v>
      </c>
      <c r="B60" s="11" t="s">
        <v>505</v>
      </c>
      <c r="C60" s="15">
        <v>201</v>
      </c>
      <c r="D60" s="16" t="s">
        <v>450</v>
      </c>
    </row>
    <row r="61" spans="1:4" ht="15">
      <c r="A61" s="13" t="s">
        <v>230</v>
      </c>
      <c r="B61" s="11" t="s">
        <v>506</v>
      </c>
      <c r="C61" s="15">
        <v>101</v>
      </c>
      <c r="D61" s="16" t="s">
        <v>450</v>
      </c>
    </row>
    <row r="62" spans="1:4" ht="15">
      <c r="A62" s="13" t="s">
        <v>185</v>
      </c>
      <c r="B62" s="11" t="s">
        <v>507</v>
      </c>
      <c r="C62" s="15">
        <v>710</v>
      </c>
      <c r="D62" s="16" t="s">
        <v>450</v>
      </c>
    </row>
    <row r="63" spans="1:4" ht="15">
      <c r="A63" s="13" t="s">
        <v>117</v>
      </c>
      <c r="B63" s="11" t="s">
        <v>508</v>
      </c>
      <c r="C63" s="15">
        <v>902</v>
      </c>
      <c r="D63" s="16" t="s">
        <v>450</v>
      </c>
    </row>
    <row r="64" spans="1:4" ht="15">
      <c r="A64" s="13" t="s">
        <v>118</v>
      </c>
      <c r="B64" s="11" t="s">
        <v>509</v>
      </c>
      <c r="C64" s="15">
        <v>5413</v>
      </c>
      <c r="D64" s="16" t="s">
        <v>446</v>
      </c>
    </row>
    <row r="65" spans="1:4" ht="15">
      <c r="A65" s="13" t="s">
        <v>119</v>
      </c>
      <c r="B65" s="11" t="s">
        <v>510</v>
      </c>
      <c r="C65" s="15">
        <v>1281</v>
      </c>
      <c r="D65" s="16" t="s">
        <v>446</v>
      </c>
    </row>
    <row r="66" spans="1:4" ht="15">
      <c r="A66" s="13" t="s">
        <v>120</v>
      </c>
      <c r="B66" s="11" t="s">
        <v>511</v>
      </c>
      <c r="C66" s="15">
        <v>641</v>
      </c>
      <c r="D66" s="16" t="s">
        <v>450</v>
      </c>
    </row>
    <row r="67" spans="1:4" ht="15">
      <c r="A67" s="13" t="s">
        <v>123</v>
      </c>
      <c r="B67" s="11" t="s">
        <v>512</v>
      </c>
      <c r="C67" s="15">
        <v>1014</v>
      </c>
      <c r="D67" s="16" t="s">
        <v>446</v>
      </c>
    </row>
    <row r="68" spans="1:4" ht="15">
      <c r="A68" s="13" t="s">
        <v>231</v>
      </c>
      <c r="B68" s="11" t="s">
        <v>513</v>
      </c>
      <c r="C68" s="15">
        <v>796</v>
      </c>
      <c r="D68" s="16" t="s">
        <v>450</v>
      </c>
    </row>
    <row r="69" spans="1:4" ht="15">
      <c r="A69" s="13" t="s">
        <v>124</v>
      </c>
      <c r="B69" s="11" t="s">
        <v>514</v>
      </c>
      <c r="C69" s="15">
        <v>235</v>
      </c>
      <c r="D69" s="16" t="s">
        <v>450</v>
      </c>
    </row>
    <row r="70" spans="1:4" ht="15">
      <c r="A70" s="13" t="s">
        <v>232</v>
      </c>
      <c r="B70" s="11" t="s">
        <v>515</v>
      </c>
      <c r="C70" s="15">
        <v>307</v>
      </c>
      <c r="D70" s="16" t="s">
        <v>450</v>
      </c>
    </row>
    <row r="71" spans="1:4" ht="15">
      <c r="A71" s="13" t="s">
        <v>125</v>
      </c>
      <c r="B71" s="11" t="s">
        <v>516</v>
      </c>
      <c r="C71" s="15">
        <v>107</v>
      </c>
      <c r="D71" s="16" t="s">
        <v>450</v>
      </c>
    </row>
    <row r="72" spans="1:4" ht="15">
      <c r="A72" s="13" t="s">
        <v>126</v>
      </c>
      <c r="B72" s="11" t="s">
        <v>517</v>
      </c>
      <c r="C72" s="15">
        <v>442</v>
      </c>
      <c r="D72" s="16" t="s">
        <v>450</v>
      </c>
    </row>
    <row r="73" spans="1:4" ht="15">
      <c r="A73" s="13" t="s">
        <v>127</v>
      </c>
      <c r="B73" s="11" t="s">
        <v>518</v>
      </c>
      <c r="C73" s="15">
        <v>30</v>
      </c>
      <c r="D73" s="16" t="s">
        <v>450</v>
      </c>
    </row>
    <row r="74" spans="1:4" ht="15">
      <c r="A74" s="13" t="s">
        <v>233</v>
      </c>
      <c r="B74" s="11" t="s">
        <v>519</v>
      </c>
      <c r="C74" s="15">
        <v>196</v>
      </c>
      <c r="D74" s="16" t="s">
        <v>450</v>
      </c>
    </row>
    <row r="75" spans="1:4" ht="15">
      <c r="A75" s="13" t="s">
        <v>234</v>
      </c>
      <c r="B75" s="11" t="s">
        <v>520</v>
      </c>
      <c r="C75" s="15">
        <v>457</v>
      </c>
      <c r="D75" s="16" t="s">
        <v>450</v>
      </c>
    </row>
    <row r="76" spans="1:4" ht="15">
      <c r="A76" s="13" t="s">
        <v>235</v>
      </c>
      <c r="B76" s="11" t="s">
        <v>521</v>
      </c>
      <c r="C76" s="15">
        <v>37</v>
      </c>
      <c r="D76" s="16" t="s">
        <v>450</v>
      </c>
    </row>
    <row r="77" spans="1:4" ht="15">
      <c r="A77" s="13" t="s">
        <v>128</v>
      </c>
      <c r="B77" s="11" t="s">
        <v>522</v>
      </c>
      <c r="C77" s="15">
        <v>1841</v>
      </c>
      <c r="D77" s="16" t="s">
        <v>446</v>
      </c>
    </row>
    <row r="78" spans="1:4" ht="15">
      <c r="A78" s="13" t="s">
        <v>129</v>
      </c>
      <c r="B78" s="11" t="s">
        <v>523</v>
      </c>
      <c r="C78" s="15">
        <v>201</v>
      </c>
      <c r="D78" s="16" t="s">
        <v>450</v>
      </c>
    </row>
    <row r="79" spans="1:4" ht="15">
      <c r="A79" s="13" t="s">
        <v>236</v>
      </c>
      <c r="B79" s="11" t="s">
        <v>524</v>
      </c>
      <c r="C79" s="15">
        <v>314</v>
      </c>
      <c r="D79" s="16" t="s">
        <v>450</v>
      </c>
    </row>
    <row r="80" spans="1:4" ht="15">
      <c r="A80" s="13" t="s">
        <v>130</v>
      </c>
      <c r="B80" s="11" t="s">
        <v>525</v>
      </c>
      <c r="C80" s="15">
        <v>160</v>
      </c>
      <c r="D80" s="16" t="s">
        <v>450</v>
      </c>
    </row>
    <row r="81" spans="1:4" ht="15">
      <c r="A81" s="13" t="s">
        <v>131</v>
      </c>
      <c r="B81" s="11" t="s">
        <v>526</v>
      </c>
      <c r="C81" s="15">
        <v>156</v>
      </c>
      <c r="D81" s="16" t="s">
        <v>450</v>
      </c>
    </row>
    <row r="82" spans="1:4" ht="15">
      <c r="A82" s="13" t="s">
        <v>180</v>
      </c>
      <c r="B82" s="11" t="s">
        <v>527</v>
      </c>
      <c r="C82" s="15">
        <v>290</v>
      </c>
      <c r="D82" s="16" t="s">
        <v>450</v>
      </c>
    </row>
    <row r="83" spans="1:4" ht="15">
      <c r="A83" s="13" t="s">
        <v>133</v>
      </c>
      <c r="B83" s="11" t="s">
        <v>528</v>
      </c>
      <c r="C83" s="15">
        <v>86</v>
      </c>
      <c r="D83" s="16" t="s">
        <v>450</v>
      </c>
    </row>
    <row r="84" spans="1:4" ht="15">
      <c r="A84" s="13" t="s">
        <v>134</v>
      </c>
      <c r="B84" s="11" t="s">
        <v>529</v>
      </c>
      <c r="C84" s="15">
        <v>1971</v>
      </c>
      <c r="D84" s="16" t="s">
        <v>446</v>
      </c>
    </row>
    <row r="85" spans="1:4" ht="15">
      <c r="A85" s="13" t="s">
        <v>237</v>
      </c>
      <c r="B85" s="11" t="s">
        <v>530</v>
      </c>
      <c r="C85" s="15">
        <v>2388</v>
      </c>
      <c r="D85" s="16" t="s">
        <v>446</v>
      </c>
    </row>
    <row r="86" spans="1:4" ht="15">
      <c r="A86" s="13" t="s">
        <v>135</v>
      </c>
      <c r="B86" s="11" t="s">
        <v>531</v>
      </c>
      <c r="C86" s="15">
        <v>628</v>
      </c>
      <c r="D86" s="16" t="s">
        <v>450</v>
      </c>
    </row>
    <row r="87" spans="1:4" ht="15">
      <c r="A87" s="13" t="s">
        <v>136</v>
      </c>
      <c r="B87" s="11" t="s">
        <v>532</v>
      </c>
      <c r="C87" s="15">
        <v>468</v>
      </c>
      <c r="D87" s="16" t="s">
        <v>450</v>
      </c>
    </row>
    <row r="88" spans="1:4" ht="15">
      <c r="A88" s="13" t="s">
        <v>238</v>
      </c>
      <c r="B88" s="11" t="s">
        <v>533</v>
      </c>
      <c r="C88" s="15">
        <v>5739</v>
      </c>
      <c r="D88" s="16" t="s">
        <v>446</v>
      </c>
    </row>
    <row r="89" spans="1:4" ht="15">
      <c r="A89" s="13" t="s">
        <v>137</v>
      </c>
      <c r="B89" s="11" t="s">
        <v>534</v>
      </c>
      <c r="C89" s="15">
        <v>237</v>
      </c>
      <c r="D89" s="16" t="s">
        <v>450</v>
      </c>
    </row>
    <row r="90" spans="1:4" ht="15">
      <c r="A90" s="13" t="s">
        <v>138</v>
      </c>
      <c r="B90" s="11" t="s">
        <v>535</v>
      </c>
      <c r="C90" s="15">
        <v>1281</v>
      </c>
      <c r="D90" s="16" t="s">
        <v>446</v>
      </c>
    </row>
    <row r="91" spans="1:4" ht="15">
      <c r="A91" s="13" t="s">
        <v>139</v>
      </c>
      <c r="B91" s="11" t="s">
        <v>536</v>
      </c>
      <c r="C91" s="15">
        <v>3184</v>
      </c>
      <c r="D91" s="16" t="s">
        <v>446</v>
      </c>
    </row>
    <row r="92" spans="1:4" ht="15">
      <c r="A92" s="13" t="s">
        <v>140</v>
      </c>
      <c r="B92" s="11" t="s">
        <v>537</v>
      </c>
      <c r="C92" s="15">
        <v>204</v>
      </c>
      <c r="D92" s="16" t="s">
        <v>450</v>
      </c>
    </row>
    <row r="93" spans="1:4" ht="15">
      <c r="A93" s="13" t="s">
        <v>239</v>
      </c>
      <c r="B93" s="11" t="s">
        <v>538</v>
      </c>
      <c r="C93" s="15">
        <v>781</v>
      </c>
      <c r="D93" s="16" t="s">
        <v>450</v>
      </c>
    </row>
    <row r="94" spans="1:4" ht="15">
      <c r="A94" s="13" t="s">
        <v>240</v>
      </c>
      <c r="B94" s="11" t="s">
        <v>539</v>
      </c>
      <c r="C94" s="15">
        <v>1356</v>
      </c>
      <c r="D94" s="16" t="s">
        <v>446</v>
      </c>
    </row>
    <row r="95" spans="1:4" ht="15">
      <c r="A95" s="13" t="s">
        <v>241</v>
      </c>
      <c r="B95" s="11" t="s">
        <v>540</v>
      </c>
      <c r="C95" s="15">
        <v>632</v>
      </c>
      <c r="D95" s="16" t="s">
        <v>450</v>
      </c>
    </row>
    <row r="96" spans="1:4" ht="15">
      <c r="A96" s="13" t="s">
        <v>242</v>
      </c>
      <c r="B96" s="11" t="s">
        <v>541</v>
      </c>
      <c r="C96" s="15">
        <v>163</v>
      </c>
      <c r="D96" s="16" t="s">
        <v>450</v>
      </c>
    </row>
    <row r="97" spans="1:4" ht="15">
      <c r="A97" s="13" t="s">
        <v>243</v>
      </c>
      <c r="B97" s="11" t="s">
        <v>542</v>
      </c>
      <c r="C97" s="15">
        <v>347</v>
      </c>
      <c r="D97" s="16" t="s">
        <v>450</v>
      </c>
    </row>
    <row r="98" spans="1:4" ht="15">
      <c r="A98" s="13" t="s">
        <v>244</v>
      </c>
      <c r="B98" s="11" t="s">
        <v>543</v>
      </c>
      <c r="C98" s="15">
        <v>218</v>
      </c>
      <c r="D98" s="16" t="s">
        <v>450</v>
      </c>
    </row>
    <row r="99" spans="1:4" ht="15">
      <c r="A99" s="13" t="s">
        <v>141</v>
      </c>
      <c r="B99" s="11" t="s">
        <v>544</v>
      </c>
      <c r="C99" s="15">
        <v>314</v>
      </c>
      <c r="D99" s="16" t="s">
        <v>450</v>
      </c>
    </row>
    <row r="100" spans="1:4" ht="15">
      <c r="A100" s="13" t="s">
        <v>142</v>
      </c>
      <c r="B100" s="11" t="s">
        <v>545</v>
      </c>
      <c r="C100" s="15">
        <v>160</v>
      </c>
      <c r="D100" s="16" t="s">
        <v>450</v>
      </c>
    </row>
    <row r="101" spans="1:4" ht="15">
      <c r="A101" s="13" t="s">
        <v>143</v>
      </c>
      <c r="B101" s="11" t="s">
        <v>546</v>
      </c>
      <c r="C101" s="15">
        <v>312</v>
      </c>
      <c r="D101" s="16" t="s">
        <v>450</v>
      </c>
    </row>
    <row r="102" spans="1:4" ht="15">
      <c r="A102" s="13" t="s">
        <v>144</v>
      </c>
      <c r="B102" s="11" t="s">
        <v>547</v>
      </c>
      <c r="C102" s="15">
        <v>725</v>
      </c>
      <c r="D102" s="16" t="s">
        <v>450</v>
      </c>
    </row>
    <row r="103" spans="1:4" ht="15">
      <c r="A103" s="13" t="s">
        <v>145</v>
      </c>
      <c r="B103" s="11" t="s">
        <v>548</v>
      </c>
      <c r="C103" s="15">
        <v>533</v>
      </c>
      <c r="D103" s="16" t="s">
        <v>450</v>
      </c>
    </row>
    <row r="104" spans="1:4" ht="15">
      <c r="A104" s="13" t="s">
        <v>146</v>
      </c>
      <c r="B104" s="11" t="s">
        <v>549</v>
      </c>
      <c r="C104" s="15">
        <v>558</v>
      </c>
      <c r="D104" s="16" t="s">
        <v>450</v>
      </c>
    </row>
    <row r="105" spans="1:4" ht="15">
      <c r="A105" s="13" t="s">
        <v>202</v>
      </c>
      <c r="B105" s="11" t="s">
        <v>550</v>
      </c>
      <c r="C105" s="15">
        <v>306</v>
      </c>
      <c r="D105" s="16" t="s">
        <v>450</v>
      </c>
    </row>
    <row r="106" spans="1:4" ht="15">
      <c r="A106" s="13" t="s">
        <v>147</v>
      </c>
      <c r="B106" s="11" t="s">
        <v>551</v>
      </c>
      <c r="C106" s="15">
        <v>1549</v>
      </c>
      <c r="D106" s="16" t="s">
        <v>446</v>
      </c>
    </row>
    <row r="107" spans="1:4" ht="15">
      <c r="A107" s="13" t="s">
        <v>245</v>
      </c>
      <c r="B107" s="11" t="s">
        <v>552</v>
      </c>
      <c r="C107" s="15">
        <v>198</v>
      </c>
      <c r="D107" s="16" t="s">
        <v>450</v>
      </c>
    </row>
    <row r="108" spans="1:4" ht="15">
      <c r="A108" s="13" t="s">
        <v>246</v>
      </c>
      <c r="B108" s="11" t="s">
        <v>553</v>
      </c>
      <c r="C108" s="15">
        <v>1397</v>
      </c>
      <c r="D108" s="16" t="s">
        <v>446</v>
      </c>
    </row>
    <row r="109" spans="1:4" ht="15">
      <c r="A109" s="13" t="s">
        <v>247</v>
      </c>
      <c r="B109" s="11" t="s">
        <v>554</v>
      </c>
      <c r="C109" s="15">
        <v>251</v>
      </c>
      <c r="D109" s="16" t="s">
        <v>450</v>
      </c>
    </row>
    <row r="110" spans="1:4" ht="15">
      <c r="A110" s="13" t="s">
        <v>248</v>
      </c>
      <c r="B110" s="11" t="s">
        <v>555</v>
      </c>
      <c r="C110" s="15">
        <v>249</v>
      </c>
      <c r="D110" s="16" t="s">
        <v>450</v>
      </c>
    </row>
    <row r="111" spans="1:4" ht="15">
      <c r="A111" s="13" t="s">
        <v>148</v>
      </c>
      <c r="B111" s="11" t="s">
        <v>556</v>
      </c>
      <c r="C111" s="15">
        <v>677</v>
      </c>
      <c r="D111" s="16" t="s">
        <v>450</v>
      </c>
    </row>
    <row r="112" spans="1:4" ht="15">
      <c r="A112" s="13" t="s">
        <v>149</v>
      </c>
      <c r="B112" s="11" t="s">
        <v>557</v>
      </c>
      <c r="C112" s="15">
        <v>457</v>
      </c>
      <c r="D112" s="16" t="s">
        <v>450</v>
      </c>
    </row>
    <row r="113" spans="1:4" ht="15">
      <c r="A113" s="13" t="s">
        <v>181</v>
      </c>
      <c r="B113" s="11" t="s">
        <v>558</v>
      </c>
      <c r="C113" s="15">
        <v>386</v>
      </c>
      <c r="D113" s="16" t="s">
        <v>450</v>
      </c>
    </row>
    <row r="114" spans="1:4" ht="15">
      <c r="A114" s="13" t="s">
        <v>150</v>
      </c>
      <c r="B114" s="11" t="s">
        <v>559</v>
      </c>
      <c r="C114" s="15">
        <v>979</v>
      </c>
      <c r="D114" s="16" t="s">
        <v>450</v>
      </c>
    </row>
    <row r="115" spans="1:4" ht="15">
      <c r="A115" s="13" t="s">
        <v>151</v>
      </c>
      <c r="B115" s="11" t="s">
        <v>560</v>
      </c>
      <c r="C115" s="15">
        <v>322</v>
      </c>
      <c r="D115" s="16" t="s">
        <v>450</v>
      </c>
    </row>
    <row r="116" spans="1:4" ht="15">
      <c r="A116" s="13" t="s">
        <v>152</v>
      </c>
      <c r="B116" s="11" t="s">
        <v>561</v>
      </c>
      <c r="C116" s="15">
        <v>425</v>
      </c>
      <c r="D116" s="16" t="s">
        <v>450</v>
      </c>
    </row>
    <row r="117" spans="1:4" ht="15">
      <c r="A117" s="13" t="s">
        <v>153</v>
      </c>
      <c r="B117" s="11" t="s">
        <v>562</v>
      </c>
      <c r="C117" s="15">
        <v>2600</v>
      </c>
      <c r="D117" s="16" t="s">
        <v>446</v>
      </c>
    </row>
    <row r="118" spans="1:4" ht="15">
      <c r="A118" s="13" t="s">
        <v>154</v>
      </c>
      <c r="B118" s="11" t="s">
        <v>563</v>
      </c>
      <c r="C118" s="15">
        <v>320</v>
      </c>
      <c r="D118" s="16" t="s">
        <v>450</v>
      </c>
    </row>
    <row r="119" spans="1:4" ht="15">
      <c r="A119" s="13" t="s">
        <v>251</v>
      </c>
      <c r="B119" s="11" t="s">
        <v>564</v>
      </c>
      <c r="C119" s="15">
        <v>206</v>
      </c>
      <c r="D119" s="16" t="s">
        <v>450</v>
      </c>
    </row>
    <row r="120" spans="1:4" ht="15">
      <c r="A120" s="13" t="s">
        <v>155</v>
      </c>
      <c r="B120" s="11" t="s">
        <v>565</v>
      </c>
      <c r="C120" s="15">
        <v>166</v>
      </c>
      <c r="D120" s="16" t="s">
        <v>450</v>
      </c>
    </row>
    <row r="121" spans="1:4" ht="15">
      <c r="A121" s="13" t="s">
        <v>252</v>
      </c>
      <c r="B121" s="11" t="s">
        <v>566</v>
      </c>
      <c r="C121" s="15">
        <v>567</v>
      </c>
      <c r="D121" s="16" t="s">
        <v>450</v>
      </c>
    </row>
    <row r="122" spans="1:4" ht="15">
      <c r="A122" s="13" t="s">
        <v>190</v>
      </c>
      <c r="B122" s="11" t="s">
        <v>567</v>
      </c>
      <c r="C122" s="15">
        <v>80</v>
      </c>
      <c r="D122" s="16" t="s">
        <v>450</v>
      </c>
    </row>
    <row r="123" spans="1:4" ht="15">
      <c r="A123" s="13" t="s">
        <v>156</v>
      </c>
      <c r="B123" s="11" t="s">
        <v>568</v>
      </c>
      <c r="C123" s="15">
        <v>871</v>
      </c>
      <c r="D123" s="16" t="s">
        <v>450</v>
      </c>
    </row>
    <row r="124" spans="1:4" ht="15">
      <c r="A124" s="13" t="s">
        <v>157</v>
      </c>
      <c r="B124" s="11" t="s">
        <v>569</v>
      </c>
      <c r="C124" s="15">
        <v>164</v>
      </c>
      <c r="D124" s="16" t="s">
        <v>450</v>
      </c>
    </row>
    <row r="125" spans="1:4" ht="15">
      <c r="A125" s="13" t="s">
        <v>253</v>
      </c>
      <c r="B125" s="11" t="s">
        <v>570</v>
      </c>
      <c r="C125" s="15">
        <v>581</v>
      </c>
      <c r="D125" s="16" t="s">
        <v>450</v>
      </c>
    </row>
    <row r="126" spans="1:4" ht="15">
      <c r="A126" s="13" t="s">
        <v>158</v>
      </c>
      <c r="B126" s="11" t="s">
        <v>571</v>
      </c>
      <c r="C126" s="15">
        <v>113</v>
      </c>
      <c r="D126" s="16" t="s">
        <v>450</v>
      </c>
    </row>
    <row r="127" spans="1:4" ht="15">
      <c r="A127" s="13" t="s">
        <v>159</v>
      </c>
      <c r="B127" s="11" t="s">
        <v>572</v>
      </c>
      <c r="C127" s="15">
        <v>3481</v>
      </c>
      <c r="D127" s="16" t="s">
        <v>446</v>
      </c>
    </row>
    <row r="128" spans="1:4" ht="15">
      <c r="A128" s="13" t="s">
        <v>160</v>
      </c>
      <c r="B128" s="11" t="s">
        <v>573</v>
      </c>
      <c r="C128" s="15">
        <v>286</v>
      </c>
      <c r="D128" s="16" t="s">
        <v>450</v>
      </c>
    </row>
    <row r="129" spans="1:4" ht="15">
      <c r="A129" s="13" t="s">
        <v>161</v>
      </c>
      <c r="B129" s="11" t="s">
        <v>574</v>
      </c>
      <c r="C129" s="15">
        <v>2007</v>
      </c>
      <c r="D129" s="16" t="s">
        <v>446</v>
      </c>
    </row>
    <row r="130" spans="1:4" ht="15">
      <c r="A130" s="13" t="s">
        <v>254</v>
      </c>
      <c r="B130" s="11" t="s">
        <v>575</v>
      </c>
      <c r="C130" s="15">
        <v>412</v>
      </c>
      <c r="D130" s="16" t="s">
        <v>450</v>
      </c>
    </row>
    <row r="131" spans="1:4" ht="15">
      <c r="A131" s="13" t="s">
        <v>162</v>
      </c>
      <c r="B131" s="11" t="s">
        <v>576</v>
      </c>
      <c r="C131" s="15">
        <v>82</v>
      </c>
      <c r="D131" s="16" t="s">
        <v>450</v>
      </c>
    </row>
    <row r="132" spans="1:4" ht="15">
      <c r="A132" s="13" t="s">
        <v>255</v>
      </c>
      <c r="B132" s="11" t="s">
        <v>577</v>
      </c>
      <c r="C132" s="15">
        <v>187</v>
      </c>
      <c r="D132" s="16" t="s">
        <v>450</v>
      </c>
    </row>
    <row r="133" spans="1:4" ht="15">
      <c r="A133" s="13" t="s">
        <v>256</v>
      </c>
      <c r="B133" s="11" t="s">
        <v>578</v>
      </c>
      <c r="C133" s="15">
        <v>124</v>
      </c>
      <c r="D133" s="16" t="s">
        <v>450</v>
      </c>
    </row>
    <row r="134" spans="1:4" ht="15">
      <c r="A134" s="13" t="s">
        <v>163</v>
      </c>
      <c r="B134" s="11" t="s">
        <v>579</v>
      </c>
      <c r="C134" s="15">
        <v>74</v>
      </c>
      <c r="D134" s="16" t="s">
        <v>450</v>
      </c>
    </row>
    <row r="135" spans="1:4" ht="15">
      <c r="A135" s="13" t="s">
        <v>164</v>
      </c>
      <c r="B135" s="11" t="s">
        <v>580</v>
      </c>
      <c r="C135" s="15">
        <v>1732</v>
      </c>
      <c r="D135" s="16" t="s">
        <v>446</v>
      </c>
    </row>
    <row r="136" spans="1:4" ht="15">
      <c r="A136" s="13" t="s">
        <v>165</v>
      </c>
      <c r="B136" s="11" t="s">
        <v>581</v>
      </c>
      <c r="C136" s="15">
        <v>1977</v>
      </c>
      <c r="D136" s="16" t="s">
        <v>446</v>
      </c>
    </row>
    <row r="137" spans="1:4" ht="15">
      <c r="A137" s="13" t="s">
        <v>166</v>
      </c>
      <c r="B137" s="11" t="s">
        <v>582</v>
      </c>
      <c r="C137" s="15">
        <v>2599</v>
      </c>
      <c r="D137" s="16" t="s">
        <v>446</v>
      </c>
    </row>
    <row r="138" spans="1:4" ht="15">
      <c r="A138" s="13" t="s">
        <v>168</v>
      </c>
      <c r="B138" s="11" t="s">
        <v>583</v>
      </c>
      <c r="C138" s="15">
        <v>3714</v>
      </c>
      <c r="D138" s="16" t="s">
        <v>446</v>
      </c>
    </row>
    <row r="139" spans="1:4" ht="15">
      <c r="A139" s="13" t="s">
        <v>169</v>
      </c>
      <c r="B139" s="11" t="s">
        <v>584</v>
      </c>
      <c r="C139" s="15">
        <v>1094</v>
      </c>
      <c r="D139" s="16" t="s">
        <v>446</v>
      </c>
    </row>
    <row r="140" spans="1:4" ht="15">
      <c r="A140" s="13" t="s">
        <v>170</v>
      </c>
      <c r="B140" s="11" t="s">
        <v>585</v>
      </c>
      <c r="C140" s="15">
        <v>2332</v>
      </c>
      <c r="D140" s="16" t="s">
        <v>446</v>
      </c>
    </row>
    <row r="141" spans="1:4" ht="15">
      <c r="A141" s="13" t="s">
        <v>171</v>
      </c>
      <c r="B141" s="11" t="s">
        <v>586</v>
      </c>
      <c r="C141" s="15">
        <v>993</v>
      </c>
      <c r="D141" s="16" t="s">
        <v>450</v>
      </c>
    </row>
    <row r="142" spans="1:4" ht="15">
      <c r="A142" s="13" t="s">
        <v>258</v>
      </c>
      <c r="B142" s="11" t="s">
        <v>587</v>
      </c>
      <c r="C142" s="15">
        <v>162</v>
      </c>
      <c r="D142" s="16" t="s">
        <v>450</v>
      </c>
    </row>
    <row r="143" spans="1:4" ht="15">
      <c r="A143" s="13" t="s">
        <v>172</v>
      </c>
      <c r="B143" s="11" t="s">
        <v>588</v>
      </c>
      <c r="C143" s="15">
        <v>178</v>
      </c>
      <c r="D143" s="16" t="s">
        <v>450</v>
      </c>
    </row>
    <row r="144" spans="1:4" ht="15">
      <c r="A144" s="13" t="s">
        <v>173</v>
      </c>
      <c r="B144" s="11" t="s">
        <v>589</v>
      </c>
      <c r="C144" s="15">
        <v>61</v>
      </c>
      <c r="D144" s="16" t="s">
        <v>450</v>
      </c>
    </row>
    <row r="145" spans="1:4" ht="15">
      <c r="A145" s="13" t="s">
        <v>174</v>
      </c>
      <c r="B145" s="11" t="s">
        <v>590</v>
      </c>
      <c r="C145" s="15">
        <v>822</v>
      </c>
      <c r="D145" s="16" t="s">
        <v>450</v>
      </c>
    </row>
    <row r="146" spans="1:4" ht="15">
      <c r="A146" s="13" t="s">
        <v>175</v>
      </c>
      <c r="B146" s="11" t="s">
        <v>591</v>
      </c>
      <c r="C146" s="15">
        <v>682</v>
      </c>
      <c r="D146" s="16" t="s">
        <v>450</v>
      </c>
    </row>
    <row r="147" spans="1:4" ht="15">
      <c r="A147" s="13" t="s">
        <v>259</v>
      </c>
      <c r="B147" s="11" t="s">
        <v>592</v>
      </c>
      <c r="C147" s="15">
        <v>155</v>
      </c>
      <c r="D147" s="16" t="s">
        <v>450</v>
      </c>
    </row>
    <row r="148" spans="1:4" ht="15">
      <c r="A148" s="13" t="s">
        <v>176</v>
      </c>
      <c r="B148" s="11" t="s">
        <v>593</v>
      </c>
      <c r="C148" s="15">
        <v>57</v>
      </c>
      <c r="D148" s="16" t="s">
        <v>450</v>
      </c>
    </row>
  </sheetData>
  <sheetProtection/>
  <printOptions/>
  <pageMargins left="0.7" right="0.7" top="0.75" bottom="0.75" header="0.3" footer="0.3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 Lynn Christel</dc:creator>
  <cp:keywords/>
  <dc:description/>
  <cp:lastModifiedBy>Fornecker, Gene</cp:lastModifiedBy>
  <cp:lastPrinted>2021-03-05T19:25:04Z</cp:lastPrinted>
  <dcterms:created xsi:type="dcterms:W3CDTF">1999-02-17T20:47:38Z</dcterms:created>
  <dcterms:modified xsi:type="dcterms:W3CDTF">2024-01-17T19:44:07Z</dcterms:modified>
  <cp:category/>
  <cp:version/>
  <cp:contentType/>
  <cp:contentStatus/>
</cp:coreProperties>
</file>