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9195" tabRatio="576" activeTab="0"/>
  </bookViews>
  <sheets>
    <sheet name="Calculation" sheetId="1" r:id="rId1"/>
    <sheet name="2024 vs 23" sheetId="2" state="hidden" r:id="rId2"/>
    <sheet name="Certified" sheetId="3" r:id="rId3"/>
    <sheet name="Designation" sheetId="4" r:id="rId4"/>
  </sheets>
  <definedNames>
    <definedName name="_xlfn.IFERROR" hidden="1">#NAME?</definedName>
    <definedName name="GMONEY">#REF!</definedName>
    <definedName name="MONEY">#REF!</definedName>
  </definedNames>
  <calcPr fullCalcOnLoad="1"/>
</workbook>
</file>

<file path=xl/sharedStrings.xml><?xml version="1.0" encoding="utf-8"?>
<sst xmlns="http://schemas.openxmlformats.org/spreadsheetml/2006/main" count="1729" uniqueCount="782">
  <si>
    <t>District</t>
  </si>
  <si>
    <t>Amount (Under) Over Limit</t>
  </si>
  <si>
    <t>Revenue Generated</t>
  </si>
  <si>
    <t>Difference Between Amt. Approved/ Generated by Mill (Under)/Over</t>
  </si>
  <si>
    <t>Override Mill</t>
  </si>
  <si>
    <t>WESTMINSTER 50</t>
  </si>
  <si>
    <t>MINERAL</t>
  </si>
  <si>
    <t>NOTES:</t>
  </si>
  <si>
    <t>TOTALS</t>
  </si>
  <si>
    <t>County</t>
  </si>
  <si>
    <t>ADAMS</t>
  </si>
  <si>
    <t>ARAPAHOE</t>
  </si>
  <si>
    <t>BACA</t>
  </si>
  <si>
    <t>BENT</t>
  </si>
  <si>
    <t>BOULDER</t>
  </si>
  <si>
    <t>CHAFFEE</t>
  </si>
  <si>
    <t>CHEYENNE</t>
  </si>
  <si>
    <t>CLEAR CREEK</t>
  </si>
  <si>
    <t>CONEJOS</t>
  </si>
  <si>
    <t>DENVER</t>
  </si>
  <si>
    <t>DOUGLAS</t>
  </si>
  <si>
    <t>EAGLE</t>
  </si>
  <si>
    <t>EL PASO</t>
  </si>
  <si>
    <t>GARFIELD</t>
  </si>
  <si>
    <t>GRAND</t>
  </si>
  <si>
    <t>JEFFERSON</t>
  </si>
  <si>
    <t>KIOWA</t>
  </si>
  <si>
    <t>KIT CARSON</t>
  </si>
  <si>
    <t>LAKE</t>
  </si>
  <si>
    <t>LA PLATA</t>
  </si>
  <si>
    <t>LARIMER</t>
  </si>
  <si>
    <t>LAS ANIMAS</t>
  </si>
  <si>
    <t>LOGAN</t>
  </si>
  <si>
    <t>MESA</t>
  </si>
  <si>
    <t>MOFFAT</t>
  </si>
  <si>
    <t>MORGAN</t>
  </si>
  <si>
    <t>OTERO</t>
  </si>
  <si>
    <t>PARK</t>
  </si>
  <si>
    <t>PITKIN</t>
  </si>
  <si>
    <t>RIO BLANCO</t>
  </si>
  <si>
    <t>ROUTT</t>
  </si>
  <si>
    <t>SAN MIGUEL</t>
  </si>
  <si>
    <t>SEDGWICK</t>
  </si>
  <si>
    <t>SUMMIT</t>
  </si>
  <si>
    <t>WASHINGTON</t>
  </si>
  <si>
    <t>WELD</t>
  </si>
  <si>
    <t>RIO GRANDE</t>
  </si>
  <si>
    <t xml:space="preserve">Total Program Formula Funding </t>
  </si>
  <si>
    <t>GILPIN</t>
  </si>
  <si>
    <t>MONTEZUMA</t>
  </si>
  <si>
    <t>OURAY</t>
  </si>
  <si>
    <t>SAGUACHE</t>
  </si>
  <si>
    <t>TELLER</t>
  </si>
  <si>
    <t>Cost of Living Increase Calculated in FY 2001-02</t>
  </si>
  <si>
    <t xml:space="preserve">calculated as the cost of living increase in FY 2001-02.  </t>
  </si>
  <si>
    <t>Override Percentage of Total Program Utilized</t>
  </si>
  <si>
    <t>Override as Percentage of Total Program</t>
  </si>
  <si>
    <t>FREMONT</t>
  </si>
  <si>
    <t>GUNNISON</t>
  </si>
  <si>
    <t>DOLORES RE-4A</t>
  </si>
  <si>
    <t>MONTROSE</t>
  </si>
  <si>
    <t>PHILLIPS</t>
  </si>
  <si>
    <t>MOFFAT 2</t>
  </si>
  <si>
    <t>YUMA</t>
  </si>
  <si>
    <t>YUMA 1</t>
  </si>
  <si>
    <t>WRAY RD-2</t>
  </si>
  <si>
    <t>LIBERTY J-4</t>
  </si>
  <si>
    <t>Voter Approved &amp; Hold Harmless Override</t>
  </si>
  <si>
    <t>Kit Carson, East Grand, and Rangely - okay to exceed override limit, election held prior to hold harmless amounts being included in the limit per discussion with Deb Godshall, Leg. Council.</t>
  </si>
  <si>
    <t>District Number</t>
  </si>
  <si>
    <t>0010</t>
  </si>
  <si>
    <t>0020</t>
  </si>
  <si>
    <t>0030</t>
  </si>
  <si>
    <t>0040</t>
  </si>
  <si>
    <t>0060</t>
  </si>
  <si>
    <t>0070</t>
  </si>
  <si>
    <t>0120</t>
  </si>
  <si>
    <t>0123</t>
  </si>
  <si>
    <t>0130</t>
  </si>
  <si>
    <t>0140</t>
  </si>
  <si>
    <t>0170</t>
  </si>
  <si>
    <t>0180</t>
  </si>
  <si>
    <t>0270</t>
  </si>
  <si>
    <t>0240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</si>
  <si>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</si>
  <si>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</si>
  <si>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</si>
  <si>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</si>
  <si>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</si>
  <si>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</si>
  <si>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</si>
  <si>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</si>
  <si>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</si>
  <si>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0880</t>
  </si>
  <si>
    <t>0900</t>
  </si>
  <si>
    <t>0910</t>
  </si>
  <si>
    <t>0980</t>
  </si>
  <si>
    <t>0990</t>
  </si>
  <si>
    <t>1000</t>
  </si>
  <si>
    <t>1010</t>
  </si>
  <si>
    <t>1020</t>
  </si>
  <si>
    <t>1030</t>
  </si>
  <si>
    <t>1040</t>
  </si>
  <si>
    <t>1080</t>
  </si>
  <si>
    <t>1110</t>
  </si>
  <si>
    <t>1130</t>
  </si>
  <si>
    <t>1150</t>
  </si>
  <si>
    <t>1180</t>
  </si>
  <si>
    <t>1195</t>
  </si>
  <si>
    <t>1220</t>
  </si>
  <si>
    <t>1330</t>
  </si>
  <si>
    <t>1340</t>
  </si>
  <si>
    <t>1350</t>
  </si>
  <si>
    <t>1360</t>
  </si>
  <si>
    <t>1420</t>
  </si>
  <si>
    <t>1440</t>
  </si>
  <si>
    <t>1460</t>
  </si>
  <si>
    <t>1510</t>
  </si>
  <si>
    <t>1520</t>
  </si>
  <si>
    <t>1530</t>
  </si>
  <si>
    <t>1540</t>
  </si>
  <si>
    <t>1550</t>
  </si>
  <si>
    <t>1560</t>
  </si>
  <si>
    <t>1570</t>
  </si>
  <si>
    <t>1590</t>
  </si>
  <si>
    <t>1620</t>
  </si>
  <si>
    <t>1750</t>
  </si>
  <si>
    <t>1760</t>
  </si>
  <si>
    <t>1828</t>
  </si>
  <si>
    <t>1850</t>
  </si>
  <si>
    <t>1870</t>
  </si>
  <si>
    <t>1980</t>
  </si>
  <si>
    <t>2000</t>
  </si>
  <si>
    <t>2010</t>
  </si>
  <si>
    <t>2020</t>
  </si>
  <si>
    <t>2055</t>
  </si>
  <si>
    <t>2070</t>
  </si>
  <si>
    <t>2190</t>
  </si>
  <si>
    <t>2395</t>
  </si>
  <si>
    <t>2405</t>
  </si>
  <si>
    <t>2505</t>
  </si>
  <si>
    <t>2570</t>
  </si>
  <si>
    <t>2580</t>
  </si>
  <si>
    <t>2590</t>
  </si>
  <si>
    <t>2600</t>
  </si>
  <si>
    <t>2610</t>
  </si>
  <si>
    <t>2620</t>
  </si>
  <si>
    <t>2640</t>
  </si>
  <si>
    <t>2710</t>
  </si>
  <si>
    <t>2720</t>
  </si>
  <si>
    <t>2740</t>
  </si>
  <si>
    <t>2750</t>
  </si>
  <si>
    <t>2760</t>
  </si>
  <si>
    <t>2770</t>
  </si>
  <si>
    <t>2780</t>
  </si>
  <si>
    <t>2800</t>
  </si>
  <si>
    <t>2830</t>
  </si>
  <si>
    <t>2840</t>
  </si>
  <si>
    <t>2865</t>
  </si>
  <si>
    <t>3000</t>
  </si>
  <si>
    <t>3010</t>
  </si>
  <si>
    <t>3020</t>
  </si>
  <si>
    <t>3040</t>
  </si>
  <si>
    <t>3070</t>
  </si>
  <si>
    <t>3080</t>
  </si>
  <si>
    <t>3085</t>
  </si>
  <si>
    <t>3090</t>
  </si>
  <si>
    <t>3100</t>
  </si>
  <si>
    <t>3110</t>
  </si>
  <si>
    <t>3130</t>
  </si>
  <si>
    <t>3140</t>
  </si>
  <si>
    <t>3145</t>
  </si>
  <si>
    <t>3147</t>
  </si>
  <si>
    <t>3148</t>
  </si>
  <si>
    <t>3200</t>
  </si>
  <si>
    <t>3210</t>
  </si>
  <si>
    <t>3230</t>
  </si>
  <si>
    <t>Notes</t>
  </si>
  <si>
    <t>COSTILLA</t>
  </si>
  <si>
    <t>1480</t>
  </si>
  <si>
    <t>1990</t>
  </si>
  <si>
    <t>2730</t>
  </si>
  <si>
    <t>The Override Limitation was revised to include</t>
  </si>
  <si>
    <t>0740</t>
  </si>
  <si>
    <t>0230</t>
  </si>
  <si>
    <t>1500</t>
  </si>
  <si>
    <t>0190</t>
  </si>
  <si>
    <t>0890</t>
  </si>
  <si>
    <t>DOLORES</t>
  </si>
  <si>
    <t>1160</t>
  </si>
  <si>
    <t>2820</t>
  </si>
  <si>
    <t>SAN JUAN</t>
  </si>
  <si>
    <t>25% of Total Program Funding (30% for small rural districts) or 200,000 plus the amount</t>
  </si>
  <si>
    <t xml:space="preserve">Percent with 25% or 30% plus Allowable COLA </t>
  </si>
  <si>
    <t>25% (30%) of Total Program/$200,000 Allowable Override</t>
  </si>
  <si>
    <t>HUERFANO</t>
  </si>
  <si>
    <t>1390</t>
  </si>
  <si>
    <t>1060</t>
  </si>
  <si>
    <t>PEYTON 23 JT</t>
  </si>
  <si>
    <t>1140</t>
  </si>
  <si>
    <t>CANON CITY RE-1</t>
  </si>
  <si>
    <t>HAXTUN RE-2J</t>
  </si>
  <si>
    <t>2630</t>
  </si>
  <si>
    <t>0050</t>
  </si>
  <si>
    <t>0100</t>
  </si>
  <si>
    <t>0110</t>
  </si>
  <si>
    <t>0220</t>
  </si>
  <si>
    <t>0250</t>
  </si>
  <si>
    <t>0260</t>
  </si>
  <si>
    <t>0290</t>
  </si>
  <si>
    <t>0560</t>
  </si>
  <si>
    <t>0580</t>
  </si>
  <si>
    <t>0640</t>
  </si>
  <si>
    <t>0770</t>
  </si>
  <si>
    <t>0860</t>
  </si>
  <si>
    <t>0870</t>
  </si>
  <si>
    <t>0920</t>
  </si>
  <si>
    <t>0930</t>
  </si>
  <si>
    <t>0940</t>
  </si>
  <si>
    <t>0950</t>
  </si>
  <si>
    <t>0960</t>
  </si>
  <si>
    <t>0970</t>
  </si>
  <si>
    <t>1050</t>
  </si>
  <si>
    <t>1070</t>
  </si>
  <si>
    <t>1120</t>
  </si>
  <si>
    <t>1380</t>
  </si>
  <si>
    <t>1400</t>
  </si>
  <si>
    <t>1410</t>
  </si>
  <si>
    <t>1430</t>
  </si>
  <si>
    <t>1450</t>
  </si>
  <si>
    <t>1490</t>
  </si>
  <si>
    <t>1580</t>
  </si>
  <si>
    <t>1600</t>
  </si>
  <si>
    <t>1780</t>
  </si>
  <si>
    <t>1790</t>
  </si>
  <si>
    <t>1810</t>
  </si>
  <si>
    <t>1860</t>
  </si>
  <si>
    <t>2035</t>
  </si>
  <si>
    <t>2180</t>
  </si>
  <si>
    <t>2515</t>
  </si>
  <si>
    <t>2520</t>
  </si>
  <si>
    <t>2530</t>
  </si>
  <si>
    <t>2535</t>
  </si>
  <si>
    <t>2540</t>
  </si>
  <si>
    <t>2560</t>
  </si>
  <si>
    <t>2650</t>
  </si>
  <si>
    <t>2660</t>
  </si>
  <si>
    <t>2670</t>
  </si>
  <si>
    <t>2680</t>
  </si>
  <si>
    <t>2690</t>
  </si>
  <si>
    <t>2700</t>
  </si>
  <si>
    <t>2790</t>
  </si>
  <si>
    <t>2810</t>
  </si>
  <si>
    <t>2862</t>
  </si>
  <si>
    <t>3030</t>
  </si>
  <si>
    <t>3050</t>
  </si>
  <si>
    <t>3060</t>
  </si>
  <si>
    <t>3120</t>
  </si>
  <si>
    <t>3146</t>
  </si>
  <si>
    <t>3220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</si>
  <si>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</si>
  <si>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</si>
  <si>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</si>
  <si>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</si>
  <si>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</si>
  <si>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</si>
  <si>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ALAMOSA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</si>
  <si>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</si>
  <si>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</si>
  <si>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</si>
  <si>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</si>
  <si>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</si>
  <si>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</si>
  <si>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</si>
  <si>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</si>
  <si>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</si>
  <si>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</si>
  <si>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</si>
  <si>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</si>
  <si>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</si>
  <si>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</si>
  <si>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</si>
  <si>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</si>
  <si>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</si>
  <si>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</si>
  <si>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</si>
  <si>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</si>
  <si>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</si>
  <si>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</si>
  <si>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</si>
  <si>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</si>
  <si>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</si>
  <si>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</si>
  <si>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</si>
  <si>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</si>
  <si>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</si>
  <si>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</si>
  <si>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</t>
  </si>
  <si>
    <t>CROWLEY COUNTY RE-1-J</t>
  </si>
  <si>
    <t>CUSTER</t>
  </si>
  <si>
    <t>CUSTER COUNTY SCHOOL DISTRICT C-1</t>
  </si>
  <si>
    <t>DELTA</t>
  </si>
  <si>
    <t>DELTA COUNTY 50(J)</t>
  </si>
  <si>
    <t>DENVER COUNTY 1</t>
  </si>
  <si>
    <t>DOLORES COUNTY RE NO.2</t>
  </si>
  <si>
    <t>DOUGLAS COUNTY RE 1</t>
  </si>
  <si>
    <t>EAGLE COUNTY RE 50</t>
  </si>
  <si>
    <t>ELBERT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</si>
  <si>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</si>
  <si>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</si>
  <si>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</si>
  <si>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</si>
  <si>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</si>
  <si>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</si>
  <si>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</si>
  <si>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</si>
  <si>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</si>
  <si>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</si>
  <si>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</si>
  <si>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</si>
  <si>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</si>
  <si>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</si>
  <si>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HANOVER 28</t>
  </si>
  <si>
    <t>LEWIS-PALMER 38</t>
  </si>
  <si>
    <t>FALCON 49</t>
  </si>
  <si>
    <t>EDISON 54 JT</t>
  </si>
  <si>
    <t>MIAMI/YODER 60 JT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</si>
  <si>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</si>
  <si>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</si>
  <si>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</si>
  <si>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</si>
  <si>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</si>
  <si>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</si>
  <si>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</si>
  <si>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</si>
  <si>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</si>
  <si>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</t>
  </si>
  <si>
    <t>HINSDALE COUNTY RE 1</t>
  </si>
  <si>
    <t>HUERFANO RE-1</t>
  </si>
  <si>
    <t>LA VETA RE-2</t>
  </si>
  <si>
    <t>JACKSON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</si>
  <si>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</si>
  <si>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</si>
  <si>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</si>
  <si>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</si>
  <si>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</si>
  <si>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</si>
  <si>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</si>
  <si>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</si>
  <si>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</si>
  <si>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</si>
  <si>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</si>
  <si>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</si>
  <si>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</si>
  <si>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</si>
  <si>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</si>
  <si>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</si>
  <si>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</si>
  <si>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</si>
  <si>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</si>
  <si>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</si>
  <si>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</si>
  <si>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</si>
  <si>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LINCOLN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</si>
  <si>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</si>
  <si>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</si>
  <si>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</si>
  <si>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</si>
  <si>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</si>
  <si>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</si>
  <si>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</si>
  <si>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</si>
  <si>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</si>
  <si>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</si>
  <si>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</si>
  <si>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</si>
  <si>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</si>
  <si>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</si>
  <si>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</si>
  <si>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</si>
  <si>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</si>
  <si>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</si>
  <si>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</si>
  <si>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</si>
  <si>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</si>
  <si>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</si>
  <si>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</si>
  <si>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</si>
  <si>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</si>
  <si>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</si>
  <si>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</si>
  <si>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</si>
  <si>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</si>
  <si>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</si>
  <si>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</si>
  <si>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ASPEN 1</t>
  </si>
  <si>
    <t>PROWERS</t>
  </si>
  <si>
    <t>GRANADA RE-1</t>
  </si>
  <si>
    <t>LAMAR RE-2</t>
  </si>
  <si>
    <t>HOLLY RE-3</t>
  </si>
  <si>
    <t>WILEY RE-13 JT</t>
  </si>
  <si>
    <t>PUEBLO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</si>
  <si>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</si>
  <si>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</si>
  <si>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</si>
  <si>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</si>
  <si>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</si>
  <si>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</si>
  <si>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</si>
  <si>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</si>
  <si>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</si>
  <si>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</si>
  <si>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</si>
  <si>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</si>
  <si>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</si>
  <si>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</si>
  <si>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</si>
  <si>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</si>
  <si>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</si>
  <si>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</si>
  <si>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</si>
  <si>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</si>
  <si>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</si>
  <si>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</si>
  <si>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</si>
  <si>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</si>
  <si>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</si>
  <si>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</si>
  <si>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</si>
  <si>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</si>
  <si>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</si>
  <si>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</si>
  <si>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</si>
  <si>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</si>
  <si>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</si>
  <si>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</si>
  <si>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</si>
  <si>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</si>
  <si>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</si>
  <si>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IDALIA RJ-3</t>
  </si>
  <si>
    <t>Total Maximum Allowable Override (Column E + F)</t>
  </si>
  <si>
    <r>
      <rPr>
        <b/>
        <sz val="11"/>
        <rFont val="Calibri"/>
        <family val="2"/>
      </rPr>
      <t>District Code</t>
    </r>
  </si>
  <si>
    <r>
      <rPr>
        <b/>
        <sz val="11"/>
        <rFont val="Calibri"/>
        <family val="2"/>
      </rPr>
      <t>District Name</t>
    </r>
  </si>
  <si>
    <r>
      <rPr>
        <b/>
        <sz val="11"/>
        <rFont val="Calibri"/>
        <family val="2"/>
      </rPr>
      <t xml:space="preserve">K-12
</t>
    </r>
    <r>
      <rPr>
        <b/>
        <sz val="11"/>
        <rFont val="Calibri"/>
        <family val="2"/>
      </rPr>
      <t>Total</t>
    </r>
  </si>
  <si>
    <r>
      <rPr>
        <b/>
        <sz val="11"/>
        <rFont val="Calibri"/>
        <family val="2"/>
      </rPr>
      <t>RURAL_STATUS</t>
    </r>
  </si>
  <si>
    <r>
      <rPr>
        <sz val="11"/>
        <rFont val="Calibri"/>
        <family val="2"/>
      </rPr>
      <t>Bennett 29J</t>
    </r>
  </si>
  <si>
    <r>
      <rPr>
        <sz val="11"/>
        <rFont val="Calibri"/>
        <family val="2"/>
      </rPr>
      <t>Rural</t>
    </r>
  </si>
  <si>
    <r>
      <rPr>
        <sz val="11"/>
        <rFont val="Calibri"/>
        <family val="2"/>
      </rPr>
      <t>Strasburg 31J</t>
    </r>
  </si>
  <si>
    <r>
      <rPr>
        <sz val="11"/>
        <rFont val="Calibri"/>
        <family val="2"/>
      </rPr>
      <t>Alamosa RE-11J</t>
    </r>
  </si>
  <si>
    <r>
      <rPr>
        <sz val="11"/>
        <rFont val="Calibri"/>
        <family val="2"/>
      </rPr>
      <t>Sangre De Cristo Re-22J</t>
    </r>
  </si>
  <si>
    <r>
      <rPr>
        <sz val="11"/>
        <rFont val="Calibri"/>
        <family val="2"/>
      </rPr>
      <t>Small Rural</t>
    </r>
  </si>
  <si>
    <r>
      <rPr>
        <sz val="11"/>
        <rFont val="Calibri"/>
        <family val="2"/>
      </rPr>
      <t>Deer Trail 26J</t>
    </r>
  </si>
  <si>
    <r>
      <rPr>
        <sz val="11"/>
        <rFont val="Calibri"/>
        <family val="2"/>
      </rPr>
      <t>Byers 32J</t>
    </r>
  </si>
  <si>
    <r>
      <rPr>
        <sz val="11"/>
        <rFont val="Calibri"/>
        <family val="2"/>
      </rPr>
      <t>Archuleta County 50 Jt</t>
    </r>
  </si>
  <si>
    <r>
      <rPr>
        <sz val="11"/>
        <rFont val="Calibri"/>
        <family val="2"/>
      </rPr>
      <t>Walsh RE-1</t>
    </r>
  </si>
  <si>
    <r>
      <rPr>
        <sz val="11"/>
        <rFont val="Calibri"/>
        <family val="2"/>
      </rPr>
      <t>Pritchett RE-3</t>
    </r>
  </si>
  <si>
    <r>
      <rPr>
        <sz val="11"/>
        <rFont val="Calibri"/>
        <family val="2"/>
      </rPr>
      <t>Springfield RE-4</t>
    </r>
  </si>
  <si>
    <r>
      <rPr>
        <sz val="11"/>
        <rFont val="Calibri"/>
        <family val="2"/>
      </rPr>
      <t>Vilas RE-5</t>
    </r>
  </si>
  <si>
    <r>
      <rPr>
        <sz val="11"/>
        <rFont val="Calibri"/>
        <family val="2"/>
      </rPr>
      <t>Campo RE-6</t>
    </r>
  </si>
  <si>
    <r>
      <rPr>
        <sz val="11"/>
        <rFont val="Calibri"/>
        <family val="2"/>
      </rPr>
      <t>Las Animas RE-1</t>
    </r>
  </si>
  <si>
    <r>
      <rPr>
        <sz val="11"/>
        <rFont val="Calibri"/>
        <family val="2"/>
      </rPr>
      <t>McClave Re-2</t>
    </r>
  </si>
  <si>
    <r>
      <rPr>
        <sz val="11"/>
        <rFont val="Calibri"/>
        <family val="2"/>
      </rPr>
      <t>Buena Vista R-31</t>
    </r>
  </si>
  <si>
    <r>
      <rPr>
        <sz val="11"/>
        <rFont val="Calibri"/>
        <family val="2"/>
      </rPr>
      <t>Salida R-32</t>
    </r>
  </si>
  <si>
    <r>
      <rPr>
        <sz val="11"/>
        <rFont val="Calibri"/>
        <family val="2"/>
      </rPr>
      <t>Kit Carson R-1</t>
    </r>
  </si>
  <si>
    <r>
      <rPr>
        <sz val="11"/>
        <rFont val="Calibri"/>
        <family val="2"/>
      </rPr>
      <t>Cheyenne County Re-5</t>
    </r>
  </si>
  <si>
    <r>
      <rPr>
        <sz val="11"/>
        <rFont val="Calibri"/>
        <family val="2"/>
      </rPr>
      <t>Clear Creek RE-1</t>
    </r>
  </si>
  <si>
    <r>
      <rPr>
        <sz val="11"/>
        <rFont val="Calibri"/>
        <family val="2"/>
      </rPr>
      <t>North Conejos RE-1J</t>
    </r>
  </si>
  <si>
    <r>
      <rPr>
        <sz val="11"/>
        <rFont val="Calibri"/>
        <family val="2"/>
      </rPr>
      <t>Sanford 6J</t>
    </r>
  </si>
  <si>
    <r>
      <rPr>
        <sz val="11"/>
        <rFont val="Calibri"/>
        <family val="2"/>
      </rPr>
      <t>South Conejos RE-10</t>
    </r>
  </si>
  <si>
    <r>
      <rPr>
        <sz val="11"/>
        <rFont val="Calibri"/>
        <family val="2"/>
      </rPr>
      <t>Centennial R-1</t>
    </r>
  </si>
  <si>
    <r>
      <rPr>
        <sz val="11"/>
        <rFont val="Calibri"/>
        <family val="2"/>
      </rPr>
      <t>Sierra Grande R-30</t>
    </r>
  </si>
  <si>
    <r>
      <rPr>
        <sz val="11"/>
        <rFont val="Calibri"/>
        <family val="2"/>
      </rPr>
      <t>Crowley County RE-1-J</t>
    </r>
  </si>
  <si>
    <r>
      <rPr>
        <sz val="11"/>
        <rFont val="Calibri"/>
        <family val="2"/>
      </rPr>
      <t>Custer County School District C-1</t>
    </r>
  </si>
  <si>
    <r>
      <rPr>
        <sz val="11"/>
        <rFont val="Calibri"/>
        <family val="2"/>
      </rPr>
      <t>Delta County 50(J)</t>
    </r>
  </si>
  <si>
    <r>
      <rPr>
        <sz val="11"/>
        <rFont val="Calibri"/>
        <family val="2"/>
      </rPr>
      <t>Dolores County RE No.2</t>
    </r>
  </si>
  <si>
    <r>
      <rPr>
        <sz val="11"/>
        <rFont val="Calibri"/>
        <family val="2"/>
      </rPr>
      <t>Eagle County RE 50</t>
    </r>
  </si>
  <si>
    <r>
      <rPr>
        <sz val="11"/>
        <rFont val="Calibri"/>
        <family val="2"/>
      </rPr>
      <t>Elizabeth School District</t>
    </r>
  </si>
  <si>
    <r>
      <rPr>
        <sz val="11"/>
        <rFont val="Calibri"/>
        <family val="2"/>
      </rPr>
      <t>Kiowa C-2</t>
    </r>
  </si>
  <si>
    <r>
      <rPr>
        <sz val="11"/>
        <rFont val="Calibri"/>
        <family val="2"/>
      </rPr>
      <t>Big Sandy 100J</t>
    </r>
  </si>
  <si>
    <r>
      <rPr>
        <sz val="11"/>
        <rFont val="Calibri"/>
        <family val="2"/>
      </rPr>
      <t>Elbert 200</t>
    </r>
  </si>
  <si>
    <r>
      <rPr>
        <sz val="11"/>
        <rFont val="Calibri"/>
        <family val="2"/>
      </rPr>
      <t>Agate 300</t>
    </r>
  </si>
  <si>
    <r>
      <rPr>
        <sz val="11"/>
        <rFont val="Calibri"/>
        <family val="2"/>
      </rPr>
      <t>Calhan RJ-1</t>
    </r>
  </si>
  <si>
    <r>
      <rPr>
        <sz val="11"/>
        <rFont val="Calibri"/>
        <family val="2"/>
      </rPr>
      <t>Ellicott 22</t>
    </r>
  </si>
  <si>
    <r>
      <rPr>
        <sz val="11"/>
        <rFont val="Calibri"/>
        <family val="2"/>
      </rPr>
      <t>Peyton 23 Jt</t>
    </r>
  </si>
  <si>
    <r>
      <rPr>
        <sz val="11"/>
        <rFont val="Calibri"/>
        <family val="2"/>
      </rPr>
      <t>Hanover 28</t>
    </r>
  </si>
  <si>
    <r>
      <rPr>
        <sz val="11"/>
        <rFont val="Calibri"/>
        <family val="2"/>
      </rPr>
      <t>Edison 54 JT</t>
    </r>
  </si>
  <si>
    <r>
      <rPr>
        <sz val="11"/>
        <rFont val="Calibri"/>
        <family val="2"/>
      </rPr>
      <t>Miami/Yoder 60 JT</t>
    </r>
  </si>
  <si>
    <r>
      <rPr>
        <sz val="11"/>
        <rFont val="Calibri"/>
        <family val="2"/>
      </rPr>
      <t>Canon City RE-1</t>
    </r>
  </si>
  <si>
    <r>
      <rPr>
        <sz val="11"/>
        <rFont val="Calibri"/>
        <family val="2"/>
      </rPr>
      <t>Fremont RE-2</t>
    </r>
  </si>
  <si>
    <r>
      <rPr>
        <sz val="11"/>
        <rFont val="Calibri"/>
        <family val="2"/>
      </rPr>
      <t>Cotopaxi RE-3</t>
    </r>
  </si>
  <si>
    <r>
      <rPr>
        <sz val="11"/>
        <rFont val="Calibri"/>
        <family val="2"/>
      </rPr>
      <t>Roaring Fork RE-1</t>
    </r>
  </si>
  <si>
    <r>
      <rPr>
        <sz val="11"/>
        <rFont val="Calibri"/>
        <family val="2"/>
      </rPr>
      <t>Garfield Re-2</t>
    </r>
  </si>
  <si>
    <r>
      <rPr>
        <sz val="11"/>
        <rFont val="Calibri"/>
        <family val="2"/>
      </rPr>
      <t>Garfield 16</t>
    </r>
  </si>
  <si>
    <r>
      <rPr>
        <sz val="11"/>
        <rFont val="Calibri"/>
        <family val="2"/>
      </rPr>
      <t>Gilpin County RE-1</t>
    </r>
  </si>
  <si>
    <r>
      <rPr>
        <sz val="11"/>
        <rFont val="Calibri"/>
        <family val="2"/>
      </rPr>
      <t>West Grand 1-JT</t>
    </r>
  </si>
  <si>
    <r>
      <rPr>
        <sz val="11"/>
        <rFont val="Calibri"/>
        <family val="2"/>
      </rPr>
      <t>East Grand 2</t>
    </r>
  </si>
  <si>
    <r>
      <rPr>
        <sz val="11"/>
        <rFont val="Calibri"/>
        <family val="2"/>
      </rPr>
      <t>Gunnison Watershed RE1J</t>
    </r>
  </si>
  <si>
    <r>
      <rPr>
        <sz val="11"/>
        <rFont val="Calibri"/>
        <family val="2"/>
      </rPr>
      <t>Hinsdale County RE 1</t>
    </r>
  </si>
  <si>
    <r>
      <rPr>
        <sz val="11"/>
        <rFont val="Calibri"/>
        <family val="2"/>
      </rPr>
      <t>Huerfano Re-1</t>
    </r>
  </si>
  <si>
    <r>
      <rPr>
        <sz val="11"/>
        <rFont val="Calibri"/>
        <family val="2"/>
      </rPr>
      <t>La Veta Re-2</t>
    </r>
  </si>
  <si>
    <r>
      <rPr>
        <sz val="11"/>
        <rFont val="Calibri"/>
        <family val="2"/>
      </rPr>
      <t>North Park R-1</t>
    </r>
  </si>
  <si>
    <r>
      <rPr>
        <sz val="11"/>
        <rFont val="Calibri"/>
        <family val="2"/>
      </rPr>
      <t>Eads RE-1</t>
    </r>
  </si>
  <si>
    <r>
      <rPr>
        <sz val="11"/>
        <rFont val="Calibri"/>
        <family val="2"/>
      </rPr>
      <t>Plainview RE-2</t>
    </r>
  </si>
  <si>
    <r>
      <rPr>
        <sz val="11"/>
        <rFont val="Calibri"/>
        <family val="2"/>
      </rPr>
      <t>Arriba-Flagler C-20</t>
    </r>
  </si>
  <si>
    <r>
      <rPr>
        <sz val="11"/>
        <rFont val="Calibri"/>
        <family val="2"/>
      </rPr>
      <t>Hi-Plains R-23</t>
    </r>
  </si>
  <si>
    <r>
      <rPr>
        <sz val="11"/>
        <rFont val="Calibri"/>
        <family val="2"/>
      </rPr>
      <t>Stratton R-4</t>
    </r>
  </si>
  <si>
    <r>
      <rPr>
        <sz val="11"/>
        <rFont val="Calibri"/>
        <family val="2"/>
      </rPr>
      <t>Bethune R-5</t>
    </r>
  </si>
  <si>
    <r>
      <rPr>
        <sz val="11"/>
        <rFont val="Calibri"/>
        <family val="2"/>
      </rPr>
      <t>Burlington RE-6J</t>
    </r>
  </si>
  <si>
    <r>
      <rPr>
        <sz val="11"/>
        <rFont val="Calibri"/>
        <family val="2"/>
      </rPr>
      <t>Lake County R-1</t>
    </r>
  </si>
  <si>
    <r>
      <rPr>
        <sz val="11"/>
        <rFont val="Calibri"/>
        <family val="2"/>
      </rPr>
      <t>Durango 9-R</t>
    </r>
  </si>
  <si>
    <r>
      <rPr>
        <sz val="11"/>
        <rFont val="Calibri"/>
        <family val="2"/>
      </rPr>
      <t>Bayfield 10 Jt-R</t>
    </r>
  </si>
  <si>
    <r>
      <rPr>
        <sz val="11"/>
        <rFont val="Calibri"/>
        <family val="2"/>
      </rPr>
      <t>Ignacio 11 JT</t>
    </r>
  </si>
  <si>
    <r>
      <rPr>
        <sz val="11"/>
        <rFont val="Calibri"/>
        <family val="2"/>
      </rPr>
      <t>Estes Park R-3</t>
    </r>
  </si>
  <si>
    <r>
      <rPr>
        <sz val="11"/>
        <rFont val="Calibri"/>
        <family val="2"/>
      </rPr>
      <t>Trinidad 1</t>
    </r>
  </si>
  <si>
    <r>
      <rPr>
        <sz val="11"/>
        <rFont val="Calibri"/>
        <family val="2"/>
      </rPr>
      <t>Primero Reorganized 2</t>
    </r>
  </si>
  <si>
    <r>
      <rPr>
        <sz val="11"/>
        <rFont val="Calibri"/>
        <family val="2"/>
      </rPr>
      <t>Hoehne Reorganized 3</t>
    </r>
  </si>
  <si>
    <r>
      <rPr>
        <sz val="11"/>
        <rFont val="Calibri"/>
        <family val="2"/>
      </rPr>
      <t>Aguilar Reorganized 6</t>
    </r>
  </si>
  <si>
    <r>
      <rPr>
        <sz val="11"/>
        <rFont val="Calibri"/>
        <family val="2"/>
      </rPr>
      <t>Branson Reorganized 82</t>
    </r>
  </si>
  <si>
    <r>
      <rPr>
        <sz val="11"/>
        <rFont val="Calibri"/>
        <family val="2"/>
      </rPr>
      <t>Kim Reorganized 88</t>
    </r>
  </si>
  <si>
    <r>
      <rPr>
        <sz val="11"/>
        <rFont val="Calibri"/>
        <family val="2"/>
      </rPr>
      <t>Genoa-Hugo C113</t>
    </r>
  </si>
  <si>
    <r>
      <rPr>
        <sz val="11"/>
        <rFont val="Calibri"/>
        <family val="2"/>
      </rPr>
      <t>Limon RE-4J</t>
    </r>
  </si>
  <si>
    <r>
      <rPr>
        <sz val="11"/>
        <rFont val="Calibri"/>
        <family val="2"/>
      </rPr>
      <t>Karval RE-23</t>
    </r>
  </si>
  <si>
    <r>
      <rPr>
        <sz val="11"/>
        <rFont val="Calibri"/>
        <family val="2"/>
      </rPr>
      <t>Valley RE-1</t>
    </r>
  </si>
  <si>
    <r>
      <rPr>
        <sz val="11"/>
        <rFont val="Calibri"/>
        <family val="2"/>
      </rPr>
      <t>Frenchman RE-3</t>
    </r>
  </si>
  <si>
    <r>
      <rPr>
        <sz val="11"/>
        <rFont val="Calibri"/>
        <family val="2"/>
      </rPr>
      <t>Buffalo RE-4J</t>
    </r>
  </si>
  <si>
    <r>
      <rPr>
        <sz val="11"/>
        <rFont val="Calibri"/>
        <family val="2"/>
      </rPr>
      <t>Plateau RE-5</t>
    </r>
  </si>
  <si>
    <r>
      <rPr>
        <sz val="11"/>
        <rFont val="Calibri"/>
        <family val="2"/>
      </rPr>
      <t>De Beque 49JT</t>
    </r>
  </si>
  <si>
    <r>
      <rPr>
        <sz val="11"/>
        <rFont val="Calibri"/>
        <family val="2"/>
      </rPr>
      <t>Plateau Valley 50</t>
    </r>
  </si>
  <si>
    <r>
      <rPr>
        <sz val="11"/>
        <rFont val="Calibri"/>
        <family val="2"/>
      </rPr>
      <t>Creede School District</t>
    </r>
  </si>
  <si>
    <r>
      <rPr>
        <sz val="11"/>
        <rFont val="Calibri"/>
        <family val="2"/>
      </rPr>
      <t>Moffat County RE: No 1</t>
    </r>
  </si>
  <si>
    <r>
      <rPr>
        <sz val="11"/>
        <rFont val="Calibri"/>
        <family val="2"/>
      </rPr>
      <t>Montezuma-Cortez RE-1</t>
    </r>
  </si>
  <si>
    <r>
      <rPr>
        <sz val="11"/>
        <rFont val="Calibri"/>
        <family val="2"/>
      </rPr>
      <t>Dolores RE-4A</t>
    </r>
  </si>
  <si>
    <r>
      <rPr>
        <sz val="11"/>
        <rFont val="Calibri"/>
        <family val="2"/>
      </rPr>
      <t>Mancos Re-6</t>
    </r>
  </si>
  <si>
    <r>
      <rPr>
        <sz val="11"/>
        <rFont val="Calibri"/>
        <family val="2"/>
      </rPr>
      <t>Montrose County RE-1J</t>
    </r>
  </si>
  <si>
    <r>
      <rPr>
        <sz val="11"/>
        <rFont val="Calibri"/>
        <family val="2"/>
      </rPr>
      <t>West End RE-2</t>
    </r>
  </si>
  <si>
    <r>
      <rPr>
        <sz val="11"/>
        <rFont val="Calibri"/>
        <family val="2"/>
      </rPr>
      <t>Brush RE-2(J)</t>
    </r>
  </si>
  <si>
    <r>
      <rPr>
        <sz val="11"/>
        <rFont val="Calibri"/>
        <family val="2"/>
      </rPr>
      <t>Fort Morgan Re-3</t>
    </r>
  </si>
  <si>
    <r>
      <rPr>
        <sz val="11"/>
        <rFont val="Calibri"/>
        <family val="2"/>
      </rPr>
      <t>Weldon Valley RE-20(J)</t>
    </r>
  </si>
  <si>
    <r>
      <rPr>
        <sz val="11"/>
        <rFont val="Calibri"/>
        <family val="2"/>
      </rPr>
      <t>Wiggins RE-50(J)</t>
    </r>
  </si>
  <si>
    <r>
      <rPr>
        <sz val="11"/>
        <rFont val="Calibri"/>
        <family val="2"/>
      </rPr>
      <t>East Otero R-1</t>
    </r>
  </si>
  <si>
    <r>
      <rPr>
        <sz val="11"/>
        <rFont val="Calibri"/>
        <family val="2"/>
      </rPr>
      <t>Rocky Ford R-2</t>
    </r>
  </si>
  <si>
    <r>
      <rPr>
        <sz val="11"/>
        <rFont val="Calibri"/>
        <family val="2"/>
      </rPr>
      <t>Manzanola 3J</t>
    </r>
  </si>
  <si>
    <r>
      <rPr>
        <sz val="11"/>
        <rFont val="Calibri"/>
        <family val="2"/>
      </rPr>
      <t>Fowler R-4J</t>
    </r>
  </si>
  <si>
    <r>
      <rPr>
        <sz val="11"/>
        <rFont val="Calibri"/>
        <family val="2"/>
      </rPr>
      <t>Cheraw 31</t>
    </r>
  </si>
  <si>
    <r>
      <rPr>
        <sz val="11"/>
        <rFont val="Calibri"/>
        <family val="2"/>
      </rPr>
      <t>Swink 33</t>
    </r>
  </si>
  <si>
    <r>
      <rPr>
        <sz val="11"/>
        <rFont val="Calibri"/>
        <family val="2"/>
      </rPr>
      <t>Ouray R-1</t>
    </r>
  </si>
  <si>
    <r>
      <rPr>
        <sz val="11"/>
        <rFont val="Calibri"/>
        <family val="2"/>
      </rPr>
      <t>Ridgway R-2</t>
    </r>
  </si>
  <si>
    <r>
      <rPr>
        <sz val="11"/>
        <rFont val="Calibri"/>
        <family val="2"/>
      </rPr>
      <t>Platte Canyon 1</t>
    </r>
  </si>
  <si>
    <r>
      <rPr>
        <sz val="11"/>
        <rFont val="Calibri"/>
        <family val="2"/>
      </rPr>
      <t>Park County RE-2</t>
    </r>
  </si>
  <si>
    <r>
      <rPr>
        <sz val="11"/>
        <rFont val="Calibri"/>
        <family val="2"/>
      </rPr>
      <t>Holyoke Re-1J</t>
    </r>
  </si>
  <si>
    <r>
      <rPr>
        <sz val="11"/>
        <rFont val="Calibri"/>
        <family val="2"/>
      </rPr>
      <t>Haxtun RE-2J</t>
    </r>
  </si>
  <si>
    <r>
      <rPr>
        <sz val="11"/>
        <rFont val="Calibri"/>
        <family val="2"/>
      </rPr>
      <t>Aspen 1</t>
    </r>
  </si>
  <si>
    <r>
      <rPr>
        <sz val="11"/>
        <rFont val="Calibri"/>
        <family val="2"/>
      </rPr>
      <t>Granada RE-1</t>
    </r>
  </si>
  <si>
    <r>
      <rPr>
        <sz val="11"/>
        <rFont val="Calibri"/>
        <family val="2"/>
      </rPr>
      <t>Lamar Re-2</t>
    </r>
  </si>
  <si>
    <r>
      <rPr>
        <sz val="11"/>
        <rFont val="Calibri"/>
        <family val="2"/>
      </rPr>
      <t>Holly RE-3</t>
    </r>
  </si>
  <si>
    <r>
      <rPr>
        <sz val="11"/>
        <rFont val="Calibri"/>
        <family val="2"/>
      </rPr>
      <t>Wiley RE-13 Jt</t>
    </r>
  </si>
  <si>
    <r>
      <rPr>
        <sz val="11"/>
        <rFont val="Calibri"/>
        <family val="2"/>
      </rPr>
      <t>Meeker RE-1</t>
    </r>
  </si>
  <si>
    <r>
      <rPr>
        <sz val="11"/>
        <rFont val="Calibri"/>
        <family val="2"/>
      </rPr>
      <t>Rangely RE-4</t>
    </r>
  </si>
  <si>
    <r>
      <rPr>
        <sz val="11"/>
        <rFont val="Calibri"/>
        <family val="2"/>
      </rPr>
      <t>Upper Rio Grande School District C-7</t>
    </r>
  </si>
  <si>
    <r>
      <rPr>
        <sz val="11"/>
        <rFont val="Calibri"/>
        <family val="2"/>
      </rPr>
      <t>Monte Vista C-8</t>
    </r>
  </si>
  <si>
    <r>
      <rPr>
        <sz val="11"/>
        <rFont val="Calibri"/>
        <family val="2"/>
      </rPr>
      <t>Sargent RE-33J</t>
    </r>
  </si>
  <si>
    <r>
      <rPr>
        <sz val="11"/>
        <rFont val="Calibri"/>
        <family val="2"/>
      </rPr>
      <t>Hayden RE-1</t>
    </r>
  </si>
  <si>
    <r>
      <rPr>
        <sz val="11"/>
        <rFont val="Calibri"/>
        <family val="2"/>
      </rPr>
      <t>Steamboat Springs RE-2</t>
    </r>
  </si>
  <si>
    <r>
      <rPr>
        <sz val="11"/>
        <rFont val="Calibri"/>
        <family val="2"/>
      </rPr>
      <t>South Routt RE 3</t>
    </r>
  </si>
  <si>
    <r>
      <rPr>
        <sz val="11"/>
        <rFont val="Calibri"/>
        <family val="2"/>
      </rPr>
      <t>Mountain Valley RE 1</t>
    </r>
  </si>
  <si>
    <r>
      <rPr>
        <sz val="11"/>
        <rFont val="Calibri"/>
        <family val="2"/>
      </rPr>
      <t>Moffat 2</t>
    </r>
  </si>
  <si>
    <r>
      <rPr>
        <sz val="11"/>
        <rFont val="Calibri"/>
        <family val="2"/>
      </rPr>
      <t>Center 26 JT</t>
    </r>
  </si>
  <si>
    <r>
      <rPr>
        <sz val="11"/>
        <rFont val="Calibri"/>
        <family val="2"/>
      </rPr>
      <t>Silverton 1</t>
    </r>
  </si>
  <si>
    <r>
      <rPr>
        <sz val="11"/>
        <rFont val="Calibri"/>
        <family val="2"/>
      </rPr>
      <t>Telluride R-1</t>
    </r>
  </si>
  <si>
    <r>
      <rPr>
        <sz val="11"/>
        <rFont val="Calibri"/>
        <family val="2"/>
      </rPr>
      <t>Norwood R-2J</t>
    </r>
  </si>
  <si>
    <r>
      <rPr>
        <sz val="11"/>
        <rFont val="Calibri"/>
        <family val="2"/>
      </rPr>
      <t>Julesburg Re-1</t>
    </r>
  </si>
  <si>
    <r>
      <rPr>
        <sz val="11"/>
        <rFont val="Calibri"/>
        <family val="2"/>
      </rPr>
      <t>Revere School District</t>
    </r>
  </si>
  <si>
    <r>
      <rPr>
        <sz val="11"/>
        <rFont val="Calibri"/>
        <family val="2"/>
      </rPr>
      <t>Summit RE-1</t>
    </r>
  </si>
  <si>
    <r>
      <rPr>
        <sz val="11"/>
        <rFont val="Calibri"/>
        <family val="2"/>
      </rPr>
      <t>Cripple Creek-Victor RE-1</t>
    </r>
  </si>
  <si>
    <r>
      <rPr>
        <sz val="11"/>
        <rFont val="Calibri"/>
        <family val="2"/>
      </rPr>
      <t>Woodland Park Re-2</t>
    </r>
  </si>
  <si>
    <r>
      <rPr>
        <sz val="11"/>
        <rFont val="Calibri"/>
        <family val="2"/>
      </rPr>
      <t>Akron R-1</t>
    </r>
  </si>
  <si>
    <r>
      <rPr>
        <sz val="11"/>
        <rFont val="Calibri"/>
        <family val="2"/>
      </rPr>
      <t>Arickaree R-2</t>
    </r>
  </si>
  <si>
    <r>
      <rPr>
        <sz val="11"/>
        <rFont val="Calibri"/>
        <family val="2"/>
      </rPr>
      <t>Otis R-3</t>
    </r>
  </si>
  <si>
    <r>
      <rPr>
        <sz val="11"/>
        <rFont val="Calibri"/>
        <family val="2"/>
      </rPr>
      <t>Lone Star 101</t>
    </r>
  </si>
  <si>
    <r>
      <rPr>
        <sz val="11"/>
        <rFont val="Calibri"/>
        <family val="2"/>
      </rPr>
      <t>Woodlin R-104</t>
    </r>
  </si>
  <si>
    <r>
      <rPr>
        <sz val="11"/>
        <rFont val="Calibri"/>
        <family val="2"/>
      </rPr>
      <t>Weld County RE-1</t>
    </r>
  </si>
  <si>
    <r>
      <rPr>
        <sz val="11"/>
        <rFont val="Calibri"/>
        <family val="2"/>
      </rPr>
      <t>Eaton RE-2</t>
    </r>
  </si>
  <si>
    <r>
      <rPr>
        <sz val="11"/>
        <rFont val="Calibri"/>
        <family val="2"/>
      </rPr>
      <t>Weld County School District RE-3J</t>
    </r>
  </si>
  <si>
    <r>
      <rPr>
        <sz val="11"/>
        <rFont val="Calibri"/>
        <family val="2"/>
      </rPr>
      <t>Johnstown-Milliken RE-5J</t>
    </r>
  </si>
  <si>
    <r>
      <rPr>
        <sz val="11"/>
        <rFont val="Calibri"/>
        <family val="2"/>
      </rPr>
      <t>Platte Valley RE-7</t>
    </r>
  </si>
  <si>
    <r>
      <rPr>
        <sz val="11"/>
        <rFont val="Calibri"/>
        <family val="2"/>
      </rPr>
      <t>Weld Re-8 Schools</t>
    </r>
  </si>
  <si>
    <r>
      <rPr>
        <sz val="11"/>
        <rFont val="Calibri"/>
        <family val="2"/>
      </rPr>
      <t>Ault-Highland RE-9</t>
    </r>
  </si>
  <si>
    <r>
      <rPr>
        <sz val="11"/>
        <rFont val="Calibri"/>
        <family val="2"/>
      </rPr>
      <t>Briggsdale RE-10</t>
    </r>
  </si>
  <si>
    <r>
      <rPr>
        <sz val="11"/>
        <rFont val="Calibri"/>
        <family val="2"/>
      </rPr>
      <t>Prairie RE-11</t>
    </r>
  </si>
  <si>
    <r>
      <rPr>
        <sz val="11"/>
        <rFont val="Calibri"/>
        <family val="2"/>
      </rPr>
      <t>Pawnee RE-12</t>
    </r>
  </si>
  <si>
    <r>
      <rPr>
        <sz val="11"/>
        <rFont val="Calibri"/>
        <family val="2"/>
      </rPr>
      <t>Yuma 1</t>
    </r>
  </si>
  <si>
    <r>
      <rPr>
        <sz val="11"/>
        <rFont val="Calibri"/>
        <family val="2"/>
      </rPr>
      <t>Wray RD-2</t>
    </r>
  </si>
  <si>
    <r>
      <rPr>
        <sz val="11"/>
        <rFont val="Calibri"/>
        <family val="2"/>
      </rPr>
      <t>Idalia RJ-3</t>
    </r>
  </si>
  <si>
    <r>
      <rPr>
        <sz val="11"/>
        <rFont val="Calibri"/>
        <family val="2"/>
      </rPr>
      <t>Liberty J-4</t>
    </r>
  </si>
  <si>
    <t>FY23-24 Designation</t>
  </si>
  <si>
    <t>Net Assessed Valuation 2023</t>
  </si>
  <si>
    <t>2023-24</t>
  </si>
  <si>
    <t>2022-23</t>
  </si>
  <si>
    <t>DIST</t>
  </si>
  <si>
    <t>DISTRICT</t>
  </si>
  <si>
    <t>Estimated Revenue 5a</t>
  </si>
  <si>
    <t>Estimated Revenue 5b</t>
  </si>
  <si>
    <t>Estimated Revenue 5c</t>
  </si>
  <si>
    <t>TOTAL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</si>
  <si>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</si>
  <si>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</si>
  <si>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</si>
  <si>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</si>
  <si>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</si>
  <si>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</si>
  <si>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Public Schools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</si>
  <si>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</si>
  <si>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</si>
  <si>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</si>
  <si>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</si>
  <si>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</si>
  <si>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</si>
  <si>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</si>
  <si>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</si>
  <si>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</si>
  <si>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</si>
  <si>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</si>
  <si>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</si>
  <si>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</si>
  <si>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</si>
  <si>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</si>
  <si>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</si>
  <si>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McClave Re-2</t>
  </si>
  <si>
    <t>St Vrain Valley RE1J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</si>
  <si>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</si>
  <si>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</si>
  <si>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</si>
  <si>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</si>
  <si>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</si>
  <si>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</si>
  <si>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</si>
  <si>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</si>
  <si>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</si>
  <si>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</si>
  <si>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</si>
  <si>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</si>
  <si>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</si>
  <si>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</si>
  <si>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</si>
  <si>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</si>
  <si>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</si>
  <si>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</si>
  <si>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School District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</si>
  <si>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</si>
  <si>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</si>
  <si>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</si>
  <si>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</si>
  <si>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</si>
  <si>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</si>
  <si>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</si>
  <si>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</si>
  <si>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</si>
  <si>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</si>
  <si>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</si>
  <si>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</si>
  <si>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</si>
  <si>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</si>
  <si>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</si>
  <si>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</si>
  <si>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District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</si>
  <si>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</si>
  <si>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</si>
  <si>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</si>
  <si>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</si>
  <si>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</si>
  <si>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</si>
  <si>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</si>
  <si>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</si>
  <si>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</si>
  <si>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</si>
  <si>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</si>
  <si>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</si>
  <si>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</si>
  <si>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</si>
  <si>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</si>
  <si>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>North Park R-1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</si>
  <si>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</si>
  <si>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</si>
  <si>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</si>
  <si>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</si>
  <si>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</si>
  <si>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</si>
  <si>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</si>
  <si>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</si>
  <si>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</si>
  <si>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</si>
  <si>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</si>
  <si>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</si>
  <si>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</si>
  <si>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</si>
  <si>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</si>
  <si>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</si>
  <si>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</si>
  <si>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</si>
  <si>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</si>
  <si>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</si>
  <si>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</si>
  <si>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</si>
  <si>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</si>
  <si>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</si>
  <si>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</si>
  <si>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</si>
  <si>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</si>
  <si>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</si>
  <si>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</si>
  <si>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</si>
  <si>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</si>
  <si>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</si>
  <si>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 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</si>
  <si>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</si>
  <si>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</si>
  <si>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</si>
  <si>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</si>
  <si>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</si>
  <si>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</si>
  <si>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</si>
  <si>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</si>
  <si>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</si>
  <si>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</si>
  <si>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</si>
  <si>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</si>
  <si>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</si>
  <si>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</si>
  <si>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</si>
  <si>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</si>
  <si>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</si>
  <si>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</si>
  <si>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</si>
  <si>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</si>
  <si>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</si>
  <si>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</si>
  <si>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</si>
  <si>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</si>
  <si>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</si>
  <si>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</si>
  <si>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</si>
  <si>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</si>
  <si>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RE-1</t>
  </si>
  <si>
    <t>Rangely RE-4</t>
  </si>
  <si>
    <t>Upper Rio Grande School District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</si>
  <si>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</si>
  <si>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</si>
  <si>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</si>
  <si>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</si>
  <si>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</si>
  <si>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</si>
  <si>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</si>
  <si>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</si>
  <si>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</si>
  <si>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</si>
  <si>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</si>
  <si>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</si>
  <si>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</si>
  <si>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</si>
  <si>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</si>
  <si>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</si>
  <si>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</si>
  <si>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</si>
  <si>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</si>
  <si>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</si>
  <si>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</si>
  <si>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</si>
  <si>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</si>
  <si>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</si>
  <si>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Weld RE-4</t>
  </si>
  <si>
    <t>Johnstown-Milliken RE-5J</t>
  </si>
  <si>
    <t>Greeley 6</t>
  </si>
  <si>
    <t>Platte Valley RE-7</t>
  </si>
  <si>
    <t>Weld Re-8 Schools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</si>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</sst>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  <numFmt numFmtId="166" formatCode="#,##0.000"/>
    <numFmt numFmtId="167" formatCode="&quot;$&quot;#,##0"/>
    <numFmt numFmtId="168" formatCode="&quot;$&quot;#,##0.00"/>
    <numFmt numFmtId="169" formatCode="0_)"/>
    <numFmt numFmtId="170" formatCode="#,##0.0_);\(#,##0.0\)"/>
    <numFmt numFmtId="171" formatCode="0.0000"/>
    <numFmt numFmtId="172" formatCode="0.00000000"/>
    <numFmt numFmtId="173" formatCode="0.0000000"/>
    <numFmt numFmtId="174" formatCode="0.000000"/>
    <numFmt numFmtId="175" formatCode="0.00000"/>
    <numFmt numFmtId="176" formatCode="0.0"/>
    <numFmt numFmtId="177" formatCode="#,##0.0_);[Red]\(#,##0.0\)"/>
    <numFmt numFmtId="178" formatCode="#,##0.000_);[Red]\(#,##0.000\)"/>
    <numFmt numFmtId="179" formatCode="#,##0.0000_);[Red]\(#,##0.0000\)"/>
    <numFmt numFmtId="180" formatCode="#,##0.00000_);[Red]\(#,##0.00000\)"/>
    <numFmt numFmtId="181" formatCode="#,##0.000000_);[Red]\(#,##0.000000\)"/>
    <numFmt numFmtId="182" formatCode="#,##0.0000000_);[Red]\(#,##0.0000000\)"/>
    <numFmt numFmtId="183" formatCode="_(* #,##0.0_);_(* \(#,##0.0\);_(* &quot;-&quot;??_);_(@_)"/>
    <numFmt numFmtId="184" formatCode="_(* #,##0_);_(* \(#,##0\);_(* &quot;-&quot;??_);_(@_)"/>
    <numFmt numFmtId="185" formatCode="#,##0.00000000_);[Red]\(#,##0.00000000\)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0.000."/>
    <numFmt numFmtId="196" formatCode="0.00000000_);[Red]\(0.00000000\)"/>
    <numFmt numFmtId="197" formatCode="#,##0.0000"/>
    <numFmt numFmtId="198" formatCode="&quot;$&quot;#,##0.000_);\(&quot;$&quot;#,##0.000\)"/>
    <numFmt numFmtId="199" formatCode="&quot;$&quot;#,##0.0_);\(&quot;$&quot;#,##0.0\)"/>
    <numFmt numFmtId="200" formatCode="#,##0.000_);\(#,##0.000\)"/>
    <numFmt numFmtId="201" formatCode="#,##0.000000"/>
    <numFmt numFmtId="202" formatCode="0.0%"/>
    <numFmt numFmtId="203" formatCode="0.000%"/>
    <numFmt numFmtId="204" formatCode="0.0000%"/>
    <numFmt numFmtId="205" formatCode="&quot;$&quot;#,##0.000000_);\(&quot;$&quot;#,##0.000000\)"/>
    <numFmt numFmtId="206" formatCode="#,##0.00000"/>
    <numFmt numFmtId="207" formatCode="#,##0.0000000"/>
    <numFmt numFmtId="208" formatCode="#,##0.00000000"/>
    <numFmt numFmtId="209" formatCode="#,##0.000000000"/>
    <numFmt numFmtId="210" formatCode="#,##0.0000000000"/>
    <numFmt numFmtId="211" formatCode="0.00_)"/>
    <numFmt numFmtId="212" formatCode="[$-409]dddd\,\ mmmm\ d\,\ yyyy"/>
    <numFmt numFmtId="213" formatCode="[$-409]h:mm:ss\ AM/PM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0000"/>
    <numFmt numFmtId="219" formatCode="_(* #,##0.000_);_(* \(#,##0.000\);_(* &quot;-&quot;???_);_(@_)"/>
    <numFmt numFmtId="220" formatCode="_(* #,##0.0000_);_(* \(#,##0.0000\);_(* &quot;-&quot;??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b/>
      <sz val="11"/>
      <name val="Calibri"/>
      <family val="0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40" fontId="7" fillId="0" borderId="0">
      <alignment/>
      <protection/>
    </xf>
    <xf numFmtId="40" fontId="7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10" fontId="4" fillId="0" borderId="0" xfId="0" applyNumberFormat="1" applyFont="1" applyAlignment="1">
      <alignment/>
    </xf>
    <xf numFmtId="0" fontId="0" fillId="33" borderId="0" xfId="0" applyFill="1" applyAlignment="1">
      <alignment horizontal="left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65" fontId="0" fillId="0" borderId="0" xfId="0" applyNumberFormat="1" applyFill="1" applyAlignment="1">
      <alignment horizontal="center" wrapText="1"/>
    </xf>
    <xf numFmtId="0" fontId="0" fillId="0" borderId="0" xfId="0" applyFont="1" applyAlignment="1">
      <alignment/>
    </xf>
    <xf numFmtId="0" fontId="8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49" fontId="8" fillId="34" borderId="10" xfId="0" applyNumberFormat="1" applyFont="1" applyFill="1" applyBorder="1" applyAlignment="1">
      <alignment horizontal="left" vertical="top"/>
    </xf>
    <xf numFmtId="49" fontId="43" fillId="0" borderId="10" xfId="0" applyNumberFormat="1" applyFont="1" applyBorder="1" applyAlignment="1">
      <alignment horizontal="left" vertical="top"/>
    </xf>
    <xf numFmtId="49" fontId="0" fillId="0" borderId="0" xfId="0" applyNumberFormat="1" applyAlignment="1">
      <alignment/>
    </xf>
    <xf numFmtId="1" fontId="43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4" fontId="0" fillId="35" borderId="0" xfId="0" applyNumberFormat="1" applyFont="1" applyFill="1" applyAlignment="1">
      <alignment horizontal="center" wrapText="1"/>
    </xf>
    <xf numFmtId="4" fontId="0" fillId="35" borderId="0" xfId="0" applyNumberFormat="1" applyFill="1" applyAlignment="1">
      <alignment horizontal="center" wrapText="1"/>
    </xf>
    <xf numFmtId="10" fontId="0" fillId="35" borderId="0" xfId="0" applyNumberFormat="1" applyFill="1" applyAlignment="1">
      <alignment horizontal="center" wrapText="1"/>
    </xf>
    <xf numFmtId="39" fontId="0" fillId="35" borderId="0" xfId="0" applyNumberFormat="1" applyFill="1" applyAlignment="1">
      <alignment horizontal="center" wrapText="1"/>
    </xf>
    <xf numFmtId="3" fontId="0" fillId="35" borderId="0" xfId="0" applyNumberFormat="1" applyFont="1" applyFill="1" applyAlignment="1">
      <alignment horizontal="center" wrapText="1"/>
    </xf>
    <xf numFmtId="4" fontId="0" fillId="35" borderId="0" xfId="0" applyNumberFormat="1" applyFill="1" applyAlignment="1">
      <alignment/>
    </xf>
    <xf numFmtId="10" fontId="0" fillId="35" borderId="0" xfId="0" applyNumberFormat="1" applyFill="1" applyAlignment="1">
      <alignment/>
    </xf>
    <xf numFmtId="10" fontId="0" fillId="35" borderId="0" xfId="62" applyNumberFormat="1" applyFont="1" applyFill="1" applyAlignment="1">
      <alignment/>
    </xf>
    <xf numFmtId="39" fontId="0" fillId="35" borderId="0" xfId="0" applyNumberFormat="1" applyFill="1" applyAlignment="1">
      <alignment/>
    </xf>
    <xf numFmtId="0" fontId="0" fillId="35" borderId="0" xfId="0" applyFill="1" applyAlignment="1">
      <alignment/>
    </xf>
    <xf numFmtId="43" fontId="0" fillId="35" borderId="0" xfId="42" applyFont="1" applyFill="1" applyAlignment="1">
      <alignment horizontal="center" wrapText="1"/>
    </xf>
    <xf numFmtId="43" fontId="0" fillId="35" borderId="0" xfId="42" applyFont="1" applyFill="1" applyAlignment="1">
      <alignment/>
    </xf>
    <xf numFmtId="43" fontId="0" fillId="35" borderId="0" xfId="42" applyFont="1" applyFill="1" applyAlignment="1">
      <alignment/>
    </xf>
    <xf numFmtId="165" fontId="0" fillId="35" borderId="0" xfId="0" applyNumberFormat="1" applyFill="1" applyAlignment="1">
      <alignment horizontal="center" wrapText="1"/>
    </xf>
    <xf numFmtId="165" fontId="0" fillId="35" borderId="0" xfId="0" applyNumberFormat="1" applyFill="1" applyAlignment="1">
      <alignment/>
    </xf>
    <xf numFmtId="0" fontId="1" fillId="35" borderId="0" xfId="0" applyFont="1" applyFill="1" applyAlignment="1">
      <alignment/>
    </xf>
    <xf numFmtId="4" fontId="1" fillId="35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1" fillId="35" borderId="0" xfId="0" applyFont="1" applyFill="1" applyAlignment="1">
      <alignment horizontal="center"/>
    </xf>
    <xf numFmtId="4" fontId="0" fillId="0" borderId="0" xfId="0" applyNumberFormat="1" applyAlignment="1">
      <alignment/>
    </xf>
    <xf numFmtId="0" fontId="0" fillId="35" borderId="0" xfId="0" applyFill="1" applyAlignment="1">
      <alignment horizontal="left"/>
    </xf>
    <xf numFmtId="43" fontId="0" fillId="0" borderId="0" xfId="42" applyFont="1" applyAlignment="1">
      <alignment/>
    </xf>
    <xf numFmtId="4" fontId="0" fillId="35" borderId="0" xfId="0" applyNumberFormat="1" applyFill="1" applyAlignment="1">
      <alignment horizontal="right" readingOrder="2"/>
    </xf>
    <xf numFmtId="0" fontId="0" fillId="0" borderId="0" xfId="0" applyAlignment="1">
      <alignment horizontal="right" readingOrder="2"/>
    </xf>
    <xf numFmtId="0" fontId="0" fillId="35" borderId="0" xfId="0" applyFill="1" applyAlignment="1">
      <alignment horizontal="right" readingOrder="2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rmal 5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1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67" sqref="H67"/>
    </sheetView>
  </sheetViews>
  <sheetFormatPr defaultColWidth="9.140625" defaultRowHeight="12.75"/>
  <cols>
    <col min="2" max="2" width="14.28125" style="0" bestFit="1" customWidth="1"/>
    <col min="3" max="3" width="38.00390625" style="0" bestFit="1" customWidth="1"/>
    <col min="4" max="4" width="16.7109375" style="28" customWidth="1"/>
    <col min="5" max="13" width="16.7109375" style="26" customWidth="1"/>
    <col min="14" max="14" width="17.57421875" style="26" bestFit="1" customWidth="1"/>
    <col min="15" max="15" width="16.7109375" style="26" customWidth="1"/>
    <col min="16" max="16" width="16.7109375" style="2" customWidth="1"/>
    <col min="17" max="17" width="12.140625" style="0" customWidth="1"/>
  </cols>
  <sheetData>
    <row r="1" spans="1:18" ht="63.75">
      <c r="A1" s="5" t="s">
        <v>69</v>
      </c>
      <c r="B1" s="4" t="s">
        <v>9</v>
      </c>
      <c r="C1" s="4" t="s">
        <v>0</v>
      </c>
      <c r="D1" s="27" t="s">
        <v>47</v>
      </c>
      <c r="E1" s="18" t="s">
        <v>194</v>
      </c>
      <c r="F1" s="18" t="s">
        <v>53</v>
      </c>
      <c r="G1" s="17" t="s">
        <v>440</v>
      </c>
      <c r="H1" s="18" t="s">
        <v>67</v>
      </c>
      <c r="I1" s="19" t="s">
        <v>193</v>
      </c>
      <c r="J1" s="18" t="s">
        <v>55</v>
      </c>
      <c r="K1" s="20" t="s">
        <v>1</v>
      </c>
      <c r="L1" s="18" t="s">
        <v>2</v>
      </c>
      <c r="M1" s="20" t="s">
        <v>3</v>
      </c>
      <c r="N1" s="21" t="s">
        <v>595</v>
      </c>
      <c r="O1" s="30" t="s">
        <v>4</v>
      </c>
      <c r="P1" s="6" t="s">
        <v>56</v>
      </c>
      <c r="Q1" s="16" t="s">
        <v>594</v>
      </c>
      <c r="R1" t="s">
        <v>177</v>
      </c>
    </row>
    <row r="3" spans="1:17" ht="12.75">
      <c r="A3" t="s">
        <v>70</v>
      </c>
      <c r="B3" t="s">
        <v>10</v>
      </c>
      <c r="C3" t="s">
        <v>260</v>
      </c>
      <c r="D3" s="28">
        <v>73954861.32</v>
      </c>
      <c r="E3" s="22">
        <f>IF(Q3="Small Rural",IF((D3*0.3)&lt;200000,200000,(D3*0.3)),IF((D3*0.25)&lt;200000,200000,(D3*0.25)))</f>
        <v>18488715.33</v>
      </c>
      <c r="F3" s="22">
        <v>1023645.96</v>
      </c>
      <c r="G3" s="22">
        <f>E3+F3</f>
        <v>19512361.29</v>
      </c>
      <c r="H3" s="22">
        <v>18425051.456579998</v>
      </c>
      <c r="I3" s="23">
        <f aca="true" t="shared" si="0" ref="I3:I34">(E3+F3)/D3</f>
        <v>0.26384149657952466</v>
      </c>
      <c r="J3" s="24">
        <f aca="true" t="shared" si="1" ref="J3:J34">H3/D3</f>
        <v>0.2491391522844654</v>
      </c>
      <c r="K3" s="25">
        <f aca="true" t="shared" si="2" ref="K3:K34">H3-G3</f>
        <v>-1087309.833420001</v>
      </c>
      <c r="L3" s="22">
        <f>(N3*O3)/1000</f>
        <v>18425051.45658</v>
      </c>
      <c r="M3" s="22">
        <f aca="true" t="shared" si="3" ref="M3:M34">L3-H3</f>
        <v>0</v>
      </c>
      <c r="N3" s="22">
        <v>1200954990</v>
      </c>
      <c r="O3" s="31">
        <v>15.342</v>
      </c>
      <c r="P3" s="2">
        <f aca="true" t="shared" si="4" ref="P3:P34">L3/D3</f>
        <v>0.24913915228446545</v>
      </c>
      <c r="Q3" t="str">
        <f>_xlfn.IFERROR(VLOOKUP(A3,Designation!$A$2:$D$148,4,FALSE),"Urban")</f>
        <v>Urban</v>
      </c>
    </row>
    <row r="4" spans="1:17" ht="12.75">
      <c r="A4" t="s">
        <v>71</v>
      </c>
      <c r="B4" t="s">
        <v>10</v>
      </c>
      <c r="C4" t="s">
        <v>261</v>
      </c>
      <c r="D4" s="28">
        <v>430454977.95</v>
      </c>
      <c r="E4" s="22">
        <f aca="true" t="shared" si="5" ref="E4:E67">IF(Q4="Small Rural",IF((D4*0.3)&lt;200000,200000,(D4*0.3)),IF((D4*0.25)&lt;200000,200000,(D4*0.25)))</f>
        <v>107613744.4875</v>
      </c>
      <c r="F4" s="22">
        <v>5923407.699999988</v>
      </c>
      <c r="G4" s="22">
        <f aca="true" t="shared" si="6" ref="G4:G67">E4+F4</f>
        <v>113537152.18749999</v>
      </c>
      <c r="H4" s="22">
        <v>67615648.002984</v>
      </c>
      <c r="I4" s="23">
        <f t="shared" si="0"/>
        <v>0.2637608065963359</v>
      </c>
      <c r="J4" s="24">
        <f t="shared" si="1"/>
        <v>0.1570794890675837</v>
      </c>
      <c r="K4" s="25">
        <f t="shared" si="2"/>
        <v>-45921504.18451598</v>
      </c>
      <c r="L4" s="22">
        <f aca="true" t="shared" si="7" ref="L4:L67">(N4*O4)/1000</f>
        <v>67615648.00298399</v>
      </c>
      <c r="M4" s="22">
        <f t="shared" si="3"/>
        <v>0</v>
      </c>
      <c r="N4" s="22">
        <v>4244281464</v>
      </c>
      <c r="O4" s="31">
        <v>15.931</v>
      </c>
      <c r="P4" s="2">
        <f t="shared" si="4"/>
        <v>0.15707948906758365</v>
      </c>
      <c r="Q4" t="str">
        <f>_xlfn.IFERROR(VLOOKUP(A4,Designation!$A$2:$D$148,4,FALSE),"Urban")</f>
        <v>Urban</v>
      </c>
    </row>
    <row r="5" spans="1:17" ht="12.75">
      <c r="A5" t="s">
        <v>72</v>
      </c>
      <c r="B5" t="s">
        <v>10</v>
      </c>
      <c r="C5" t="s">
        <v>262</v>
      </c>
      <c r="D5" s="28">
        <v>70557209.91</v>
      </c>
      <c r="E5" s="22">
        <f t="shared" si="5"/>
        <v>17639302.4775</v>
      </c>
      <c r="F5" s="22">
        <v>1501809.63</v>
      </c>
      <c r="G5" s="22">
        <f t="shared" si="6"/>
        <v>19141112.107499998</v>
      </c>
      <c r="H5" s="22">
        <v>4890097.07368</v>
      </c>
      <c r="I5" s="23">
        <f t="shared" si="0"/>
        <v>0.27128499173813203</v>
      </c>
      <c r="J5" s="24">
        <f t="shared" si="1"/>
        <v>0.06930683738653522</v>
      </c>
      <c r="K5" s="25">
        <f t="shared" si="2"/>
        <v>-14251015.033819998</v>
      </c>
      <c r="L5" s="22">
        <f t="shared" si="7"/>
        <v>4890097.07368</v>
      </c>
      <c r="M5" s="22">
        <f t="shared" si="3"/>
        <v>0</v>
      </c>
      <c r="N5" s="22">
        <v>1234249640</v>
      </c>
      <c r="O5" s="31">
        <v>3.962</v>
      </c>
      <c r="P5" s="2">
        <f t="shared" si="4"/>
        <v>0.06930683738653522</v>
      </c>
      <c r="Q5" t="str">
        <f>_xlfn.IFERROR(VLOOKUP(A5,Designation!$A$2:$D$148,4,FALSE),"Urban")</f>
        <v>Urban</v>
      </c>
    </row>
    <row r="6" spans="1:17" ht="12.75">
      <c r="A6" t="s">
        <v>73</v>
      </c>
      <c r="B6" t="s">
        <v>10</v>
      </c>
      <c r="C6" t="s">
        <v>263</v>
      </c>
      <c r="D6" s="28">
        <v>245257749.11</v>
      </c>
      <c r="E6" s="22">
        <f t="shared" si="5"/>
        <v>61314437.2775</v>
      </c>
      <c r="F6" s="22">
        <v>1480552.63</v>
      </c>
      <c r="G6" s="22">
        <f t="shared" si="6"/>
        <v>62794989.907500006</v>
      </c>
      <c r="H6" s="22">
        <v>24950592.019192</v>
      </c>
      <c r="I6" s="23">
        <f t="shared" si="0"/>
        <v>0.2560367211041147</v>
      </c>
      <c r="J6" s="24">
        <f t="shared" si="1"/>
        <v>0.10173212512034213</v>
      </c>
      <c r="K6" s="25">
        <f t="shared" si="2"/>
        <v>-37844397.888308</v>
      </c>
      <c r="L6" s="22">
        <f t="shared" si="7"/>
        <v>24950592.019192</v>
      </c>
      <c r="M6" s="22">
        <f t="shared" si="3"/>
        <v>0</v>
      </c>
      <c r="N6" s="22">
        <v>3025047529</v>
      </c>
      <c r="O6" s="31">
        <v>8.248</v>
      </c>
      <c r="P6" s="2">
        <f t="shared" si="4"/>
        <v>0.10173212512034213</v>
      </c>
      <c r="Q6" t="str">
        <f>_xlfn.IFERROR(VLOOKUP(A6,Designation!$A$2:$D$148,4,FALSE),"Urban")</f>
        <v>Urban</v>
      </c>
    </row>
    <row r="7" spans="1:17" ht="12.75">
      <c r="A7" t="s">
        <v>203</v>
      </c>
      <c r="B7" t="s">
        <v>10</v>
      </c>
      <c r="C7" t="s">
        <v>264</v>
      </c>
      <c r="D7" s="28">
        <v>17348871.47</v>
      </c>
      <c r="E7" s="22">
        <f t="shared" si="5"/>
        <v>4337217.8675</v>
      </c>
      <c r="F7" s="22">
        <v>313409.98</v>
      </c>
      <c r="G7" s="22">
        <f t="shared" si="6"/>
        <v>4650627.8475</v>
      </c>
      <c r="H7" s="22">
        <v>0</v>
      </c>
      <c r="I7" s="23">
        <f t="shared" si="0"/>
        <v>0.2680651508394627</v>
      </c>
      <c r="J7" s="24">
        <f t="shared" si="1"/>
        <v>0</v>
      </c>
      <c r="K7" s="25">
        <f t="shared" si="2"/>
        <v>-4650627.8475</v>
      </c>
      <c r="L7" s="22">
        <f t="shared" si="7"/>
        <v>0</v>
      </c>
      <c r="M7" s="22">
        <f t="shared" si="3"/>
        <v>0</v>
      </c>
      <c r="N7" s="22">
        <v>515611976</v>
      </c>
      <c r="O7" s="31">
        <v>0</v>
      </c>
      <c r="P7" s="2">
        <f t="shared" si="4"/>
        <v>0</v>
      </c>
      <c r="Q7" t="str">
        <f>_xlfn.IFERROR(VLOOKUP(A7,Designation!$A$2:$D$148,4,FALSE),"Urban")</f>
        <v>Rural</v>
      </c>
    </row>
    <row r="8" spans="1:17" ht="12.75">
      <c r="A8" t="s">
        <v>74</v>
      </c>
      <c r="B8" t="s">
        <v>10</v>
      </c>
      <c r="C8" t="s">
        <v>265</v>
      </c>
      <c r="D8" s="28">
        <v>12444842.1</v>
      </c>
      <c r="E8" s="22">
        <f t="shared" si="5"/>
        <v>3111210.525</v>
      </c>
      <c r="F8" s="22">
        <v>197482.31</v>
      </c>
      <c r="G8" s="22">
        <f t="shared" si="6"/>
        <v>3308692.835</v>
      </c>
      <c r="H8" s="22">
        <v>299953.902963</v>
      </c>
      <c r="I8" s="23">
        <f t="shared" si="0"/>
        <v>0.265868607123589</v>
      </c>
      <c r="J8" s="24">
        <f t="shared" si="1"/>
        <v>0.024102668443097403</v>
      </c>
      <c r="K8" s="25">
        <f t="shared" si="2"/>
        <v>-3008738.932037</v>
      </c>
      <c r="L8" s="22">
        <f t="shared" si="7"/>
        <v>299953.902963</v>
      </c>
      <c r="M8" s="22">
        <f t="shared" si="3"/>
        <v>0</v>
      </c>
      <c r="N8" s="22">
        <v>130358063</v>
      </c>
      <c r="O8" s="31">
        <v>2.301</v>
      </c>
      <c r="P8" s="2">
        <f t="shared" si="4"/>
        <v>0.024102668443097403</v>
      </c>
      <c r="Q8" t="str">
        <f>_xlfn.IFERROR(VLOOKUP(A8,Designation!$A$2:$D$148,4,FALSE),"Urban")</f>
        <v>Rural</v>
      </c>
    </row>
    <row r="9" spans="1:17" ht="12.75">
      <c r="A9" t="s">
        <v>75</v>
      </c>
      <c r="B9" t="s">
        <v>10</v>
      </c>
      <c r="C9" t="s">
        <v>5</v>
      </c>
      <c r="D9" s="28">
        <v>98482143.92</v>
      </c>
      <c r="E9" s="22">
        <f t="shared" si="5"/>
        <v>24620535.98</v>
      </c>
      <c r="F9" s="22">
        <v>3049421.53</v>
      </c>
      <c r="G9" s="22">
        <f t="shared" si="6"/>
        <v>27669957.51</v>
      </c>
      <c r="H9" s="22">
        <v>27668755.16504</v>
      </c>
      <c r="I9" s="23">
        <f t="shared" si="0"/>
        <v>0.2809642074047163</v>
      </c>
      <c r="J9" s="24">
        <f t="shared" si="1"/>
        <v>0.28095199864369486</v>
      </c>
      <c r="K9" s="25">
        <f t="shared" si="2"/>
        <v>-1202.344960000366</v>
      </c>
      <c r="L9" s="22">
        <f t="shared" si="7"/>
        <v>27668755.16504</v>
      </c>
      <c r="M9" s="22">
        <f t="shared" si="3"/>
        <v>0</v>
      </c>
      <c r="N9" s="22">
        <v>1111016510</v>
      </c>
      <c r="O9" s="31">
        <v>24.904</v>
      </c>
      <c r="P9" s="2">
        <f t="shared" si="4"/>
        <v>0.28095199864369486</v>
      </c>
      <c r="Q9" t="str">
        <f>_xlfn.IFERROR(VLOOKUP(A9,Designation!$A$2:$D$148,4,FALSE),"Urban")</f>
        <v>Urban</v>
      </c>
    </row>
    <row r="10" spans="1:17" ht="12.75">
      <c r="A10" t="s">
        <v>204</v>
      </c>
      <c r="B10" t="s">
        <v>266</v>
      </c>
      <c r="C10" t="s">
        <v>267</v>
      </c>
      <c r="D10" s="28">
        <v>22995898.81</v>
      </c>
      <c r="E10" s="22">
        <f t="shared" si="5"/>
        <v>5748974.7025</v>
      </c>
      <c r="F10" s="22">
        <v>0</v>
      </c>
      <c r="G10" s="22">
        <f t="shared" si="6"/>
        <v>5748974.7025</v>
      </c>
      <c r="H10" s="22">
        <v>0</v>
      </c>
      <c r="I10" s="23">
        <f t="shared" si="0"/>
        <v>0.25</v>
      </c>
      <c r="J10" s="24">
        <f t="shared" si="1"/>
        <v>0</v>
      </c>
      <c r="K10" s="25">
        <f t="shared" si="2"/>
        <v>-5748974.7025</v>
      </c>
      <c r="L10" s="22">
        <f t="shared" si="7"/>
        <v>0</v>
      </c>
      <c r="M10" s="22">
        <f t="shared" si="3"/>
        <v>0</v>
      </c>
      <c r="N10" s="22">
        <v>163375028</v>
      </c>
      <c r="O10" s="31">
        <v>0</v>
      </c>
      <c r="P10" s="2">
        <f t="shared" si="4"/>
        <v>0</v>
      </c>
      <c r="Q10" t="str">
        <f>_xlfn.IFERROR(VLOOKUP(A10,Designation!$A$2:$D$148,4,FALSE),"Urban")</f>
        <v>Rural</v>
      </c>
    </row>
    <row r="11" spans="1:17" ht="12.75">
      <c r="A11" t="s">
        <v>205</v>
      </c>
      <c r="B11" t="s">
        <v>266</v>
      </c>
      <c r="C11" t="s">
        <v>268</v>
      </c>
      <c r="D11" s="28">
        <v>3999988.45</v>
      </c>
      <c r="E11" s="22">
        <f t="shared" si="5"/>
        <v>1199996.535</v>
      </c>
      <c r="F11" s="22">
        <v>0</v>
      </c>
      <c r="G11" s="22">
        <f t="shared" si="6"/>
        <v>1199996.535</v>
      </c>
      <c r="H11" s="22">
        <v>0</v>
      </c>
      <c r="I11" s="23">
        <f t="shared" si="0"/>
        <v>0.3</v>
      </c>
      <c r="J11" s="24">
        <f t="shared" si="1"/>
        <v>0</v>
      </c>
      <c r="K11" s="25">
        <f t="shared" si="2"/>
        <v>-1199996.535</v>
      </c>
      <c r="L11" s="22">
        <f t="shared" si="7"/>
        <v>0</v>
      </c>
      <c r="M11" s="22">
        <f t="shared" si="3"/>
        <v>0</v>
      </c>
      <c r="N11" s="22">
        <v>46965547</v>
      </c>
      <c r="O11" s="31">
        <v>0</v>
      </c>
      <c r="P11" s="2">
        <f t="shared" si="4"/>
        <v>0</v>
      </c>
      <c r="Q11" t="str">
        <f>_xlfn.IFERROR(VLOOKUP(A11,Designation!$A$2:$D$148,4,FALSE),"Urban")</f>
        <v>Small Rural</v>
      </c>
    </row>
    <row r="12" spans="1:17" ht="12.75">
      <c r="A12" t="s">
        <v>76</v>
      </c>
      <c r="B12" t="s">
        <v>11</v>
      </c>
      <c r="C12" t="s">
        <v>269</v>
      </c>
      <c r="D12" s="28">
        <v>25386664.19</v>
      </c>
      <c r="E12" s="22">
        <f t="shared" si="5"/>
        <v>6346666.0475</v>
      </c>
      <c r="F12" s="22">
        <v>767975.6099999994</v>
      </c>
      <c r="G12" s="22">
        <f t="shared" si="6"/>
        <v>7114641.6575</v>
      </c>
      <c r="H12" s="22">
        <v>6155849.70810774</v>
      </c>
      <c r="I12" s="23">
        <f t="shared" si="0"/>
        <v>0.28025114305102405</v>
      </c>
      <c r="J12" s="24">
        <f t="shared" si="1"/>
        <v>0.242483599343177</v>
      </c>
      <c r="K12" s="25">
        <f t="shared" si="2"/>
        <v>-958791.94939226</v>
      </c>
      <c r="L12" s="22">
        <f t="shared" si="7"/>
        <v>6155849.708107736</v>
      </c>
      <c r="M12" s="22">
        <f t="shared" si="3"/>
        <v>0</v>
      </c>
      <c r="N12" s="22">
        <v>830129768</v>
      </c>
      <c r="O12" s="31">
        <v>7.415527</v>
      </c>
      <c r="P12" s="2">
        <f t="shared" si="4"/>
        <v>0.24248359934317687</v>
      </c>
      <c r="Q12" t="str">
        <f>_xlfn.IFERROR(VLOOKUP(A12,Designation!$A$2:$D$148,4,FALSE),"Urban")</f>
        <v>Urban</v>
      </c>
    </row>
    <row r="13" spans="1:17" ht="12.75">
      <c r="A13" t="s">
        <v>77</v>
      </c>
      <c r="B13" t="s">
        <v>11</v>
      </c>
      <c r="C13" t="s">
        <v>270</v>
      </c>
      <c r="D13" s="28">
        <v>13716588.5</v>
      </c>
      <c r="E13" s="22">
        <f t="shared" si="5"/>
        <v>3429147.125</v>
      </c>
      <c r="F13" s="22">
        <v>339255.2899999991</v>
      </c>
      <c r="G13" s="22">
        <f t="shared" si="6"/>
        <v>3768402.414999999</v>
      </c>
      <c r="H13" s="22">
        <v>3822091.26948</v>
      </c>
      <c r="I13" s="23">
        <f t="shared" si="0"/>
        <v>0.27473321190615285</v>
      </c>
      <c r="J13" s="24">
        <f t="shared" si="1"/>
        <v>0.2786473669804995</v>
      </c>
      <c r="K13" s="25">
        <f t="shared" si="2"/>
        <v>53688.85448000068</v>
      </c>
      <c r="L13" s="22">
        <f t="shared" si="7"/>
        <v>3822091.2694800003</v>
      </c>
      <c r="M13" s="22">
        <f t="shared" si="3"/>
        <v>0</v>
      </c>
      <c r="N13" s="22">
        <v>330573540</v>
      </c>
      <c r="O13" s="31">
        <v>11.562</v>
      </c>
      <c r="P13" s="2">
        <f t="shared" si="4"/>
        <v>0.2786473669804996</v>
      </c>
      <c r="Q13" t="str">
        <f>_xlfn.IFERROR(VLOOKUP(A13,Designation!$A$2:$D$148,4,FALSE),"Urban")</f>
        <v>Urban</v>
      </c>
    </row>
    <row r="14" spans="1:17" ht="12.75">
      <c r="A14" t="s">
        <v>78</v>
      </c>
      <c r="B14" t="s">
        <v>11</v>
      </c>
      <c r="C14" t="s">
        <v>271</v>
      </c>
      <c r="D14" s="28">
        <v>562332280.89</v>
      </c>
      <c r="E14" s="22">
        <f t="shared" si="5"/>
        <v>140583070.2225</v>
      </c>
      <c r="F14" s="22">
        <v>1003951.56</v>
      </c>
      <c r="G14" s="22">
        <f t="shared" si="6"/>
        <v>141587021.7825</v>
      </c>
      <c r="H14" s="22">
        <v>141593932.97555</v>
      </c>
      <c r="I14" s="23">
        <f t="shared" si="0"/>
        <v>0.25178533510189216</v>
      </c>
      <c r="J14" s="24">
        <f t="shared" si="1"/>
        <v>0.2517976253318592</v>
      </c>
      <c r="K14" s="25">
        <f t="shared" si="2"/>
        <v>6911.193049997091</v>
      </c>
      <c r="L14" s="22">
        <f t="shared" si="7"/>
        <v>141593932.97555003</v>
      </c>
      <c r="M14" s="22">
        <f t="shared" si="3"/>
        <v>0</v>
      </c>
      <c r="N14" s="22">
        <v>8877362569</v>
      </c>
      <c r="O14" s="31">
        <v>15.950000000000001</v>
      </c>
      <c r="P14" s="2">
        <f t="shared" si="4"/>
        <v>0.2517976253318592</v>
      </c>
      <c r="Q14" t="str">
        <f>_xlfn.IFERROR(VLOOKUP(A14,Designation!$A$2:$D$148,4,FALSE),"Urban")</f>
        <v>Urban</v>
      </c>
    </row>
    <row r="15" spans="1:17" ht="12.75">
      <c r="A15" t="s">
        <v>79</v>
      </c>
      <c r="B15" t="s">
        <v>11</v>
      </c>
      <c r="C15" t="s">
        <v>272</v>
      </c>
      <c r="D15" s="29">
        <v>139764829.45</v>
      </c>
      <c r="E15" s="22">
        <f t="shared" si="5"/>
        <v>34941207.3625</v>
      </c>
      <c r="F15" s="22">
        <v>3157850.699999988</v>
      </c>
      <c r="G15" s="22">
        <f t="shared" si="6"/>
        <v>38099058.062499985</v>
      </c>
      <c r="H15" s="22">
        <v>28814386.529682</v>
      </c>
      <c r="I15" s="23">
        <f t="shared" si="0"/>
        <v>0.27259402964556034</v>
      </c>
      <c r="J15" s="24">
        <f t="shared" si="1"/>
        <v>0.2061633577136097</v>
      </c>
      <c r="K15" s="25">
        <f t="shared" si="2"/>
        <v>-9284671.532817986</v>
      </c>
      <c r="L15" s="22">
        <f t="shared" si="7"/>
        <v>28814386.529682</v>
      </c>
      <c r="M15" s="22">
        <f t="shared" si="3"/>
        <v>0</v>
      </c>
      <c r="N15" s="22">
        <v>2471004762</v>
      </c>
      <c r="O15" s="31">
        <v>11.661</v>
      </c>
      <c r="P15" s="2">
        <f t="shared" si="4"/>
        <v>0.2061633577136097</v>
      </c>
      <c r="Q15" t="str">
        <f>_xlfn.IFERROR(VLOOKUP(A15,Designation!$A$2:$D$148,4,FALSE),"Urban")</f>
        <v>Urban</v>
      </c>
    </row>
    <row r="16" spans="1:17" ht="12.75">
      <c r="A16" t="s">
        <v>80</v>
      </c>
      <c r="B16" t="s">
        <v>11</v>
      </c>
      <c r="C16" t="s">
        <v>273</v>
      </c>
      <c r="D16" s="28">
        <v>4908941.29</v>
      </c>
      <c r="E16" s="22">
        <f t="shared" si="5"/>
        <v>1472682.3869999999</v>
      </c>
      <c r="F16" s="22">
        <v>0</v>
      </c>
      <c r="G16" s="22">
        <f t="shared" si="6"/>
        <v>1472682.3869999999</v>
      </c>
      <c r="H16" s="22">
        <v>6491.85425</v>
      </c>
      <c r="I16" s="23">
        <f t="shared" si="0"/>
        <v>0.3</v>
      </c>
      <c r="J16" s="24">
        <f t="shared" si="1"/>
        <v>0.0013224550603659797</v>
      </c>
      <c r="K16" s="25">
        <f t="shared" si="2"/>
        <v>-1466190.5327499998</v>
      </c>
      <c r="L16" s="22">
        <f t="shared" si="7"/>
        <v>6491.85425</v>
      </c>
      <c r="M16" s="22">
        <f t="shared" si="3"/>
        <v>0</v>
      </c>
      <c r="N16" s="22">
        <v>51934834</v>
      </c>
      <c r="O16" s="31">
        <v>0.125</v>
      </c>
      <c r="P16" s="2">
        <f t="shared" si="4"/>
        <v>0.0013224550603659797</v>
      </c>
      <c r="Q16" t="str">
        <f>_xlfn.IFERROR(VLOOKUP(A16,Designation!$A$2:$D$148,4,FALSE),"Urban")</f>
        <v>Small Rural</v>
      </c>
    </row>
    <row r="17" spans="1:17" ht="12.75">
      <c r="A17" t="s">
        <v>81</v>
      </c>
      <c r="B17" t="s">
        <v>11</v>
      </c>
      <c r="C17" t="s">
        <v>274</v>
      </c>
      <c r="D17" s="28">
        <v>443114474.42</v>
      </c>
      <c r="E17" s="22">
        <f t="shared" si="5"/>
        <v>110778618.605</v>
      </c>
      <c r="F17" s="22">
        <v>2551562.32</v>
      </c>
      <c r="G17" s="22">
        <f t="shared" si="6"/>
        <v>113330180.925</v>
      </c>
      <c r="H17" s="22">
        <v>117405439.090758</v>
      </c>
      <c r="I17" s="23">
        <f t="shared" si="0"/>
        <v>0.255758246383939</v>
      </c>
      <c r="J17" s="24">
        <f t="shared" si="1"/>
        <v>0.26495509821571944</v>
      </c>
      <c r="K17" s="25">
        <f t="shared" si="2"/>
        <v>4075258.165757999</v>
      </c>
      <c r="L17" s="22">
        <f t="shared" si="7"/>
        <v>117405439.090758</v>
      </c>
      <c r="M17" s="22">
        <f t="shared" si="3"/>
        <v>0</v>
      </c>
      <c r="N17" s="22">
        <v>5309340166</v>
      </c>
      <c r="O17" s="31">
        <v>22.113</v>
      </c>
      <c r="P17" s="2">
        <f t="shared" si="4"/>
        <v>0.26495509821571944</v>
      </c>
      <c r="Q17" t="str">
        <f>_xlfn.IFERROR(VLOOKUP(A17,Designation!$A$2:$D$148,4,FALSE),"Urban")</f>
        <v>Urban</v>
      </c>
    </row>
    <row r="18" spans="1:17" ht="12.75">
      <c r="A18" t="s">
        <v>186</v>
      </c>
      <c r="B18" t="s">
        <v>11</v>
      </c>
      <c r="C18" t="s">
        <v>275</v>
      </c>
      <c r="D18" s="28">
        <v>63499991.27</v>
      </c>
      <c r="E18" s="22">
        <f t="shared" si="5"/>
        <v>15874997.8175</v>
      </c>
      <c r="F18" s="22">
        <v>93067.8999999999</v>
      </c>
      <c r="G18" s="22">
        <f t="shared" si="6"/>
        <v>15968065.717500001</v>
      </c>
      <c r="H18" s="22">
        <v>240327.20226</v>
      </c>
      <c r="I18" s="23">
        <f t="shared" si="0"/>
        <v>0.2514656364219686</v>
      </c>
      <c r="J18" s="24">
        <f t="shared" si="1"/>
        <v>0.003784680870870299</v>
      </c>
      <c r="K18" s="25">
        <f t="shared" si="2"/>
        <v>-15727738.51524</v>
      </c>
      <c r="L18" s="22">
        <f t="shared" si="7"/>
        <v>240327.20226000002</v>
      </c>
      <c r="M18" s="22">
        <f t="shared" si="3"/>
        <v>0</v>
      </c>
      <c r="N18" s="22">
        <v>68763148</v>
      </c>
      <c r="O18" s="31">
        <v>3.495</v>
      </c>
      <c r="P18" s="2">
        <f t="shared" si="4"/>
        <v>0.0037846808708702994</v>
      </c>
      <c r="Q18" t="str">
        <f>_xlfn.IFERROR(VLOOKUP(A18,Designation!$A$2:$D$148,4,FALSE),"Urban")</f>
        <v>Rural</v>
      </c>
    </row>
    <row r="19" spans="1:17" ht="12.75">
      <c r="A19" t="s">
        <v>206</v>
      </c>
      <c r="B19" t="s">
        <v>276</v>
      </c>
      <c r="C19" t="s">
        <v>277</v>
      </c>
      <c r="D19" s="28">
        <v>17988665.97</v>
      </c>
      <c r="E19" s="22">
        <f t="shared" si="5"/>
        <v>4497166.4925</v>
      </c>
      <c r="F19" s="22">
        <v>147716.44999999925</v>
      </c>
      <c r="G19" s="22">
        <f t="shared" si="6"/>
        <v>4644882.942499999</v>
      </c>
      <c r="H19" s="22">
        <v>1700268.96996</v>
      </c>
      <c r="I19" s="23">
        <f t="shared" si="0"/>
        <v>0.25821164005415126</v>
      </c>
      <c r="J19" s="24">
        <f t="shared" si="1"/>
        <v>0.09451890277998197</v>
      </c>
      <c r="K19" s="25">
        <f t="shared" si="2"/>
        <v>-2944613.972539999</v>
      </c>
      <c r="L19" s="22">
        <f t="shared" si="7"/>
        <v>1700268.9699600001</v>
      </c>
      <c r="M19" s="22">
        <f t="shared" si="3"/>
        <v>0</v>
      </c>
      <c r="N19" s="22">
        <v>564498330</v>
      </c>
      <c r="O19" s="31">
        <v>3.012</v>
      </c>
      <c r="P19" s="2">
        <f t="shared" si="4"/>
        <v>0.09451890277998198</v>
      </c>
      <c r="Q19" t="str">
        <f>_xlfn.IFERROR(VLOOKUP(A19,Designation!$A$2:$D$148,4,FALSE),"Urban")</f>
        <v>Rural</v>
      </c>
    </row>
    <row r="20" spans="1:17" ht="12.75">
      <c r="A20" t="s">
        <v>184</v>
      </c>
      <c r="B20" t="s">
        <v>12</v>
      </c>
      <c r="C20" t="s">
        <v>278</v>
      </c>
      <c r="D20" s="28">
        <v>3025903.33</v>
      </c>
      <c r="E20" s="22">
        <f t="shared" si="5"/>
        <v>907770.999</v>
      </c>
      <c r="F20" s="22">
        <v>0</v>
      </c>
      <c r="G20" s="22">
        <f t="shared" si="6"/>
        <v>907770.999</v>
      </c>
      <c r="H20" s="22">
        <v>178856.911056</v>
      </c>
      <c r="I20" s="23">
        <f t="shared" si="0"/>
        <v>0.3</v>
      </c>
      <c r="J20" s="24">
        <f t="shared" si="1"/>
        <v>0.059108600490551694</v>
      </c>
      <c r="K20" s="25">
        <f t="shared" si="2"/>
        <v>-728914.0879439999</v>
      </c>
      <c r="L20" s="22">
        <f t="shared" si="7"/>
        <v>178856.91105599998</v>
      </c>
      <c r="M20" s="22">
        <f t="shared" si="3"/>
        <v>0</v>
      </c>
      <c r="N20" s="22">
        <v>26345104</v>
      </c>
      <c r="O20" s="31">
        <v>6.789</v>
      </c>
      <c r="P20" s="2">
        <f t="shared" si="4"/>
        <v>0.05910860049055169</v>
      </c>
      <c r="Q20" t="str">
        <f>_xlfn.IFERROR(VLOOKUP(A20,Designation!$A$2:$D$148,4,FALSE),"Urban")</f>
        <v>Small Rural</v>
      </c>
    </row>
    <row r="21" spans="1:17" ht="12.75">
      <c r="A21" t="s">
        <v>83</v>
      </c>
      <c r="B21" t="s">
        <v>12</v>
      </c>
      <c r="C21" t="s">
        <v>279</v>
      </c>
      <c r="D21" s="28">
        <v>1161742.24</v>
      </c>
      <c r="E21" s="22">
        <f t="shared" si="5"/>
        <v>348522.67199999996</v>
      </c>
      <c r="F21" s="22">
        <v>0</v>
      </c>
      <c r="G21" s="22">
        <f t="shared" si="6"/>
        <v>348522.67199999996</v>
      </c>
      <c r="H21" s="22">
        <v>0</v>
      </c>
      <c r="I21" s="23">
        <f t="shared" si="0"/>
        <v>0.3</v>
      </c>
      <c r="J21" s="24">
        <f t="shared" si="1"/>
        <v>0</v>
      </c>
      <c r="K21" s="25">
        <f t="shared" si="2"/>
        <v>-348522.67199999996</v>
      </c>
      <c r="L21" s="22">
        <f t="shared" si="7"/>
        <v>0</v>
      </c>
      <c r="M21" s="22">
        <f t="shared" si="3"/>
        <v>0</v>
      </c>
      <c r="N21" s="22">
        <v>30179498</v>
      </c>
      <c r="O21" s="31">
        <v>0</v>
      </c>
      <c r="P21" s="2">
        <f t="shared" si="4"/>
        <v>0</v>
      </c>
      <c r="Q21" t="str">
        <f>_xlfn.IFERROR(VLOOKUP(A21,Designation!$A$2:$D$148,4,FALSE),"Urban")</f>
        <v>Small Rural</v>
      </c>
    </row>
    <row r="22" spans="1:17" ht="12.75">
      <c r="A22" t="s">
        <v>207</v>
      </c>
      <c r="B22" t="s">
        <v>12</v>
      </c>
      <c r="C22" t="s">
        <v>280</v>
      </c>
      <c r="D22" s="28">
        <v>3931927.29</v>
      </c>
      <c r="E22" s="22">
        <f t="shared" si="5"/>
        <v>1179578.187</v>
      </c>
      <c r="F22" s="22">
        <v>0</v>
      </c>
      <c r="G22" s="22">
        <f t="shared" si="6"/>
        <v>1179578.187</v>
      </c>
      <c r="H22" s="22">
        <v>0</v>
      </c>
      <c r="I22" s="23">
        <f t="shared" si="0"/>
        <v>0.3</v>
      </c>
      <c r="J22" s="24">
        <f t="shared" si="1"/>
        <v>0</v>
      </c>
      <c r="K22" s="25">
        <f t="shared" si="2"/>
        <v>-1179578.187</v>
      </c>
      <c r="L22" s="22">
        <f t="shared" si="7"/>
        <v>0</v>
      </c>
      <c r="M22" s="22">
        <f t="shared" si="3"/>
        <v>0</v>
      </c>
      <c r="N22" s="22">
        <v>33085059</v>
      </c>
      <c r="O22" s="31">
        <v>0</v>
      </c>
      <c r="P22" s="2">
        <f t="shared" si="4"/>
        <v>0</v>
      </c>
      <c r="Q22" t="str">
        <f>_xlfn.IFERROR(VLOOKUP(A22,Designation!$A$2:$D$148,4,FALSE),"Urban")</f>
        <v>Small Rural</v>
      </c>
    </row>
    <row r="23" spans="1:17" ht="12.75">
      <c r="A23" t="s">
        <v>208</v>
      </c>
      <c r="B23" t="s">
        <v>12</v>
      </c>
      <c r="C23" t="s">
        <v>281</v>
      </c>
      <c r="D23" s="28">
        <v>3433578.72</v>
      </c>
      <c r="E23" s="22">
        <f t="shared" si="5"/>
        <v>1030073.616</v>
      </c>
      <c r="F23" s="22">
        <v>0</v>
      </c>
      <c r="G23" s="22">
        <f t="shared" si="6"/>
        <v>1030073.616</v>
      </c>
      <c r="H23" s="22">
        <v>0</v>
      </c>
      <c r="I23" s="23">
        <f t="shared" si="0"/>
        <v>0.3</v>
      </c>
      <c r="J23" s="24">
        <f t="shared" si="1"/>
        <v>0</v>
      </c>
      <c r="K23" s="25">
        <f t="shared" si="2"/>
        <v>-1030073.616</v>
      </c>
      <c r="L23" s="22">
        <f t="shared" si="7"/>
        <v>0</v>
      </c>
      <c r="M23" s="22">
        <f t="shared" si="3"/>
        <v>0</v>
      </c>
      <c r="N23" s="22">
        <v>6603495</v>
      </c>
      <c r="O23" s="31">
        <v>0</v>
      </c>
      <c r="P23" s="2">
        <f t="shared" si="4"/>
        <v>0</v>
      </c>
      <c r="Q23" t="str">
        <f>_xlfn.IFERROR(VLOOKUP(A23,Designation!$A$2:$D$148,4,FALSE),"Urban")</f>
        <v>Small Rural</v>
      </c>
    </row>
    <row r="24" spans="1:17" ht="12.75">
      <c r="A24" t="s">
        <v>82</v>
      </c>
      <c r="B24" t="s">
        <v>12</v>
      </c>
      <c r="C24" t="s">
        <v>282</v>
      </c>
      <c r="D24" s="28">
        <v>1059857.66</v>
      </c>
      <c r="E24" s="22">
        <f t="shared" si="5"/>
        <v>317957.29799999995</v>
      </c>
      <c r="F24" s="22">
        <v>0</v>
      </c>
      <c r="G24" s="22">
        <f t="shared" si="6"/>
        <v>317957.29799999995</v>
      </c>
      <c r="H24" s="22">
        <v>154634.98750800002</v>
      </c>
      <c r="I24" s="23">
        <f t="shared" si="0"/>
        <v>0.3</v>
      </c>
      <c r="J24" s="24">
        <f t="shared" si="1"/>
        <v>0.14590165580159134</v>
      </c>
      <c r="K24" s="25">
        <f t="shared" si="2"/>
        <v>-163322.31049199993</v>
      </c>
      <c r="L24" s="22">
        <f t="shared" si="7"/>
        <v>154634.98750800002</v>
      </c>
      <c r="M24" s="22">
        <f t="shared" si="3"/>
        <v>0</v>
      </c>
      <c r="N24" s="22">
        <v>18194492</v>
      </c>
      <c r="O24" s="31">
        <v>8.499</v>
      </c>
      <c r="P24" s="2">
        <f t="shared" si="4"/>
        <v>0.14590165580159134</v>
      </c>
      <c r="Q24" t="str">
        <f>_xlfn.IFERROR(VLOOKUP(A24,Designation!$A$2:$D$148,4,FALSE),"Urban")</f>
        <v>Small Rural</v>
      </c>
    </row>
    <row r="25" spans="1:17" ht="12.75">
      <c r="A25" t="s">
        <v>209</v>
      </c>
      <c r="B25" t="s">
        <v>13</v>
      </c>
      <c r="C25" t="s">
        <v>283</v>
      </c>
      <c r="D25" s="28">
        <v>10553044.78</v>
      </c>
      <c r="E25" s="22">
        <f t="shared" si="5"/>
        <v>3165913.434</v>
      </c>
      <c r="F25" s="22">
        <v>0</v>
      </c>
      <c r="G25" s="22">
        <f t="shared" si="6"/>
        <v>3165913.434</v>
      </c>
      <c r="H25" s="22">
        <v>0</v>
      </c>
      <c r="I25" s="23">
        <f t="shared" si="0"/>
        <v>0.3</v>
      </c>
      <c r="J25" s="24">
        <f t="shared" si="1"/>
        <v>0</v>
      </c>
      <c r="K25" s="25">
        <f t="shared" si="2"/>
        <v>-3165913.434</v>
      </c>
      <c r="L25" s="22">
        <f t="shared" si="7"/>
        <v>0</v>
      </c>
      <c r="M25" s="22">
        <f t="shared" si="3"/>
        <v>0</v>
      </c>
      <c r="N25" s="22">
        <v>71889110</v>
      </c>
      <c r="O25" s="31">
        <v>0</v>
      </c>
      <c r="P25" s="2">
        <f t="shared" si="4"/>
        <v>0</v>
      </c>
      <c r="Q25" t="str">
        <f>_xlfn.IFERROR(VLOOKUP(A25,Designation!$A$2:$D$148,4,FALSE),"Urban")</f>
        <v>Small Rural</v>
      </c>
    </row>
    <row r="26" spans="1:17" ht="12.75">
      <c r="A26" t="s">
        <v>84</v>
      </c>
      <c r="B26" t="s">
        <v>13</v>
      </c>
      <c r="C26" t="s">
        <v>284</v>
      </c>
      <c r="D26" s="28">
        <v>3530879.47</v>
      </c>
      <c r="E26" s="22">
        <f t="shared" si="5"/>
        <v>1059263.841</v>
      </c>
      <c r="F26" s="22">
        <v>0</v>
      </c>
      <c r="G26" s="22">
        <f t="shared" si="6"/>
        <v>1059263.841</v>
      </c>
      <c r="H26" s="22">
        <v>125786.9442</v>
      </c>
      <c r="I26" s="23">
        <f t="shared" si="0"/>
        <v>0.3</v>
      </c>
      <c r="J26" s="24">
        <f t="shared" si="1"/>
        <v>0.035624819614700695</v>
      </c>
      <c r="K26" s="25">
        <f t="shared" si="2"/>
        <v>-933476.8968</v>
      </c>
      <c r="L26" s="22">
        <f t="shared" si="7"/>
        <v>125786.9442</v>
      </c>
      <c r="M26" s="22">
        <f t="shared" si="3"/>
        <v>0</v>
      </c>
      <c r="N26" s="22">
        <v>26537330</v>
      </c>
      <c r="O26" s="31">
        <v>4.74</v>
      </c>
      <c r="P26" s="2">
        <f t="shared" si="4"/>
        <v>0.035624819614700695</v>
      </c>
      <c r="Q26" t="str">
        <f>_xlfn.IFERROR(VLOOKUP(A26,Designation!$A$2:$D$148,4,FALSE),"Urban")</f>
        <v>Small Rural</v>
      </c>
    </row>
    <row r="27" spans="1:17" ht="12.75">
      <c r="A27" t="s">
        <v>85</v>
      </c>
      <c r="B27" t="s">
        <v>14</v>
      </c>
      <c r="C27" t="s">
        <v>285</v>
      </c>
      <c r="D27" s="28">
        <v>327706369.66</v>
      </c>
      <c r="E27" s="22">
        <f t="shared" si="5"/>
        <v>81926592.415</v>
      </c>
      <c r="F27" s="22">
        <v>3107770.19</v>
      </c>
      <c r="G27" s="22">
        <f t="shared" si="6"/>
        <v>85034362.605</v>
      </c>
      <c r="H27" s="22">
        <v>80733644.625758</v>
      </c>
      <c r="I27" s="23">
        <f t="shared" si="0"/>
        <v>0.25948339879149845</v>
      </c>
      <c r="J27" s="24">
        <f t="shared" si="1"/>
        <v>0.24635970521268874</v>
      </c>
      <c r="K27" s="25">
        <f t="shared" si="2"/>
        <v>-4300717.979241997</v>
      </c>
      <c r="L27" s="22">
        <f t="shared" si="7"/>
        <v>80733644.62575799</v>
      </c>
      <c r="M27" s="22">
        <f t="shared" si="3"/>
        <v>0</v>
      </c>
      <c r="N27" s="22">
        <v>6098628541</v>
      </c>
      <c r="O27" s="31">
        <v>13.238</v>
      </c>
      <c r="P27" s="2">
        <f t="shared" si="4"/>
        <v>0.24635970521268868</v>
      </c>
      <c r="Q27" t="str">
        <f>_xlfn.IFERROR(VLOOKUP(A27,Designation!$A$2:$D$148,4,FALSE),"Urban")</f>
        <v>Urban</v>
      </c>
    </row>
    <row r="28" spans="1:17" ht="12.75">
      <c r="A28" t="s">
        <v>86</v>
      </c>
      <c r="B28" t="s">
        <v>14</v>
      </c>
      <c r="C28" t="s">
        <v>286</v>
      </c>
      <c r="D28" s="28">
        <v>298779016.99</v>
      </c>
      <c r="E28" s="22">
        <f t="shared" si="5"/>
        <v>74694754.2475</v>
      </c>
      <c r="F28" s="22">
        <v>5484100.72</v>
      </c>
      <c r="G28" s="22">
        <f t="shared" si="6"/>
        <v>80178854.9675</v>
      </c>
      <c r="H28" s="22">
        <v>80134091.661166</v>
      </c>
      <c r="I28" s="23">
        <f t="shared" si="0"/>
        <v>0.26835503970542735</v>
      </c>
      <c r="J28" s="24">
        <f t="shared" si="1"/>
        <v>0.26820521892221116</v>
      </c>
      <c r="K28" s="25">
        <f t="shared" si="2"/>
        <v>-44763.306334003806</v>
      </c>
      <c r="L28" s="22">
        <f t="shared" si="7"/>
        <v>80134091.661166</v>
      </c>
      <c r="M28" s="22">
        <f t="shared" si="3"/>
        <v>0</v>
      </c>
      <c r="N28" s="22">
        <v>9537501983</v>
      </c>
      <c r="O28" s="31">
        <v>8.402</v>
      </c>
      <c r="P28" s="2">
        <f t="shared" si="4"/>
        <v>0.26820521892221116</v>
      </c>
      <c r="Q28" t="str">
        <f>_xlfn.IFERROR(VLOOKUP(A28,Designation!$A$2:$D$148,4,FALSE),"Urban")</f>
        <v>Urban</v>
      </c>
    </row>
    <row r="29" spans="1:17" ht="12.75">
      <c r="A29" t="s">
        <v>87</v>
      </c>
      <c r="B29" t="s">
        <v>15</v>
      </c>
      <c r="C29" t="s">
        <v>287</v>
      </c>
      <c r="D29" s="28">
        <v>10369637.31</v>
      </c>
      <c r="E29" s="22">
        <f t="shared" si="5"/>
        <v>3110891.193</v>
      </c>
      <c r="F29" s="22">
        <v>179452.74</v>
      </c>
      <c r="G29" s="22">
        <f t="shared" si="6"/>
        <v>3290343.933</v>
      </c>
      <c r="H29" s="22">
        <v>2690619.4357</v>
      </c>
      <c r="I29" s="23">
        <f t="shared" si="0"/>
        <v>0.3173055946543997</v>
      </c>
      <c r="J29" s="24">
        <f t="shared" si="1"/>
        <v>0.2594709299143269</v>
      </c>
      <c r="K29" s="25">
        <f t="shared" si="2"/>
        <v>-599724.4973000004</v>
      </c>
      <c r="L29" s="22">
        <f t="shared" si="7"/>
        <v>2690619.4357</v>
      </c>
      <c r="M29" s="22">
        <f t="shared" si="3"/>
        <v>0</v>
      </c>
      <c r="N29" s="22">
        <v>408288230</v>
      </c>
      <c r="O29" s="31">
        <v>6.59</v>
      </c>
      <c r="P29" s="2">
        <f t="shared" si="4"/>
        <v>0.2594709299143269</v>
      </c>
      <c r="Q29" t="str">
        <f>_xlfn.IFERROR(VLOOKUP(A29,Designation!$A$2:$D$148,4,FALSE),"Urban")</f>
        <v>Small Rural</v>
      </c>
    </row>
    <row r="30" spans="1:17" ht="12.75">
      <c r="A30" t="s">
        <v>88</v>
      </c>
      <c r="B30" t="s">
        <v>15</v>
      </c>
      <c r="C30" t="s">
        <v>288</v>
      </c>
      <c r="D30" s="28">
        <v>14863831.52</v>
      </c>
      <c r="E30" s="22">
        <f t="shared" si="5"/>
        <v>3715957.88</v>
      </c>
      <c r="F30" s="22">
        <v>173421.01</v>
      </c>
      <c r="G30" s="22">
        <f t="shared" si="6"/>
        <v>3889378.8899999997</v>
      </c>
      <c r="H30" s="22">
        <v>2889767.677671</v>
      </c>
      <c r="I30" s="23">
        <f t="shared" si="0"/>
        <v>0.26166731537333787</v>
      </c>
      <c r="J30" s="24">
        <f t="shared" si="1"/>
        <v>0.19441606787473867</v>
      </c>
      <c r="K30" s="25">
        <f t="shared" si="2"/>
        <v>-999611.2123289998</v>
      </c>
      <c r="L30" s="22">
        <f t="shared" si="7"/>
        <v>2889767.677671</v>
      </c>
      <c r="M30" s="22">
        <f t="shared" si="3"/>
        <v>0</v>
      </c>
      <c r="N30" s="22">
        <v>461108613</v>
      </c>
      <c r="O30" s="31">
        <v>6.267</v>
      </c>
      <c r="P30" s="2">
        <f t="shared" si="4"/>
        <v>0.19441606787473867</v>
      </c>
      <c r="Q30" t="str">
        <f>_xlfn.IFERROR(VLOOKUP(A30,Designation!$A$2:$D$148,4,FALSE),"Urban")</f>
        <v>Rural</v>
      </c>
    </row>
    <row r="31" spans="1:17" ht="12.75">
      <c r="A31" t="s">
        <v>89</v>
      </c>
      <c r="B31" t="s">
        <v>16</v>
      </c>
      <c r="C31" t="s">
        <v>289</v>
      </c>
      <c r="D31" s="28">
        <v>1913049.93</v>
      </c>
      <c r="E31" s="22">
        <f t="shared" si="5"/>
        <v>573914.9789999999</v>
      </c>
      <c r="F31" s="22">
        <v>0</v>
      </c>
      <c r="G31" s="22">
        <f t="shared" si="6"/>
        <v>573914.9789999999</v>
      </c>
      <c r="H31" s="22">
        <v>423392.504672</v>
      </c>
      <c r="I31" s="23">
        <f t="shared" si="0"/>
        <v>0.3</v>
      </c>
      <c r="J31" s="24">
        <f t="shared" si="1"/>
        <v>0.22131806286519665</v>
      </c>
      <c r="K31" s="25">
        <f t="shared" si="2"/>
        <v>-150522.47432799992</v>
      </c>
      <c r="L31" s="22">
        <f t="shared" si="7"/>
        <v>423392.504672</v>
      </c>
      <c r="M31" s="22">
        <f t="shared" si="3"/>
        <v>0</v>
      </c>
      <c r="N31" s="22">
        <v>52904224</v>
      </c>
      <c r="O31" s="31">
        <v>8.003</v>
      </c>
      <c r="P31" s="2">
        <f t="shared" si="4"/>
        <v>0.22131806286519665</v>
      </c>
      <c r="Q31" t="str">
        <f>_xlfn.IFERROR(VLOOKUP(A31,Designation!$A$2:$D$148,4,FALSE),"Urban")</f>
        <v>Small Rural</v>
      </c>
    </row>
    <row r="32" spans="1:17" ht="12.75">
      <c r="A32" t="s">
        <v>90</v>
      </c>
      <c r="B32" t="s">
        <v>16</v>
      </c>
      <c r="C32" t="s">
        <v>290</v>
      </c>
      <c r="D32" s="28">
        <v>3131922.74</v>
      </c>
      <c r="E32" s="22">
        <f t="shared" si="5"/>
        <v>939576.822</v>
      </c>
      <c r="F32" s="22">
        <v>0</v>
      </c>
      <c r="G32" s="22">
        <f t="shared" si="6"/>
        <v>939576.822</v>
      </c>
      <c r="H32" s="22">
        <v>820750.436605</v>
      </c>
      <c r="I32" s="23">
        <f t="shared" si="0"/>
        <v>0.3</v>
      </c>
      <c r="J32" s="24">
        <f t="shared" si="1"/>
        <v>0.26205960515009386</v>
      </c>
      <c r="K32" s="25">
        <f t="shared" si="2"/>
        <v>-118826.38539499999</v>
      </c>
      <c r="L32" s="22">
        <f t="shared" si="7"/>
        <v>820750.436605</v>
      </c>
      <c r="M32" s="22">
        <f t="shared" si="3"/>
        <v>0</v>
      </c>
      <c r="N32" s="22">
        <v>98826061</v>
      </c>
      <c r="O32" s="31">
        <v>8.305</v>
      </c>
      <c r="P32" s="2">
        <f t="shared" si="4"/>
        <v>0.26205960515009386</v>
      </c>
      <c r="Q32" t="str">
        <f>_xlfn.IFERROR(VLOOKUP(A32,Designation!$A$2:$D$148,4,FALSE),"Urban")</f>
        <v>Small Rural</v>
      </c>
    </row>
    <row r="33" spans="1:17" ht="12.75">
      <c r="A33" t="s">
        <v>91</v>
      </c>
      <c r="B33" t="s">
        <v>17</v>
      </c>
      <c r="C33" t="s">
        <v>291</v>
      </c>
      <c r="D33" s="28">
        <v>7430644.44</v>
      </c>
      <c r="E33" s="22">
        <f t="shared" si="5"/>
        <v>2229193.332</v>
      </c>
      <c r="F33" s="22">
        <v>585726.86</v>
      </c>
      <c r="G33" s="22">
        <f t="shared" si="6"/>
        <v>2814920.192</v>
      </c>
      <c r="H33" s="22">
        <v>2803611.32634</v>
      </c>
      <c r="I33" s="23">
        <f t="shared" si="0"/>
        <v>0.37882584945754716</v>
      </c>
      <c r="J33" s="24">
        <f t="shared" si="1"/>
        <v>0.3773039268637109</v>
      </c>
      <c r="K33" s="25">
        <f t="shared" si="2"/>
        <v>-11308.865659999661</v>
      </c>
      <c r="L33" s="22">
        <f t="shared" si="7"/>
        <v>2803611.32634</v>
      </c>
      <c r="M33" s="22">
        <f t="shared" si="3"/>
        <v>0</v>
      </c>
      <c r="N33" s="22">
        <v>327601230</v>
      </c>
      <c r="O33" s="31">
        <v>8.558</v>
      </c>
      <c r="P33" s="2">
        <f t="shared" si="4"/>
        <v>0.3773039268637109</v>
      </c>
      <c r="Q33" t="str">
        <f>_xlfn.IFERROR(VLOOKUP(A33,Designation!$A$2:$D$148,4,FALSE),"Urban")</f>
        <v>Small Rural</v>
      </c>
    </row>
    <row r="34" spans="1:17" ht="12.75">
      <c r="A34" t="s">
        <v>92</v>
      </c>
      <c r="B34" t="s">
        <v>18</v>
      </c>
      <c r="C34" t="s">
        <v>292</v>
      </c>
      <c r="D34" s="28">
        <v>10891023.57</v>
      </c>
      <c r="E34" s="22">
        <f t="shared" si="5"/>
        <v>3267307.071</v>
      </c>
      <c r="F34" s="22">
        <v>0</v>
      </c>
      <c r="G34" s="22">
        <f t="shared" si="6"/>
        <v>3267307.071</v>
      </c>
      <c r="H34" s="22">
        <v>189859.16453</v>
      </c>
      <c r="I34" s="23">
        <f t="shared" si="0"/>
        <v>0.3</v>
      </c>
      <c r="J34" s="24">
        <f t="shared" si="1"/>
        <v>0.017432628192356397</v>
      </c>
      <c r="K34" s="25">
        <f t="shared" si="2"/>
        <v>-3077447.90647</v>
      </c>
      <c r="L34" s="22">
        <f t="shared" si="7"/>
        <v>189859.16453</v>
      </c>
      <c r="M34" s="22">
        <f t="shared" si="3"/>
        <v>0</v>
      </c>
      <c r="N34" s="22">
        <v>39025522</v>
      </c>
      <c r="O34" s="31">
        <v>4.865</v>
      </c>
      <c r="P34" s="2">
        <f t="shared" si="4"/>
        <v>0.017432628192356397</v>
      </c>
      <c r="Q34" t="str">
        <f>_xlfn.IFERROR(VLOOKUP(A34,Designation!$A$2:$D$148,4,FALSE),"Urban")</f>
        <v>Small Rural</v>
      </c>
    </row>
    <row r="35" spans="1:17" ht="12.75">
      <c r="A35" t="s">
        <v>210</v>
      </c>
      <c r="B35" t="s">
        <v>18</v>
      </c>
      <c r="C35" t="s">
        <v>293</v>
      </c>
      <c r="D35" s="28">
        <v>4958540.28</v>
      </c>
      <c r="E35" s="22">
        <f t="shared" si="5"/>
        <v>1487562.084</v>
      </c>
      <c r="F35" s="22">
        <v>0</v>
      </c>
      <c r="G35" s="22">
        <f t="shared" si="6"/>
        <v>1487562.084</v>
      </c>
      <c r="H35" s="22">
        <v>0</v>
      </c>
      <c r="I35" s="23">
        <f aca="true" t="shared" si="8" ref="I35:I66">(E35+F35)/D35</f>
        <v>0.3</v>
      </c>
      <c r="J35" s="24">
        <f aca="true" t="shared" si="9" ref="J35:J66">H35/D35</f>
        <v>0</v>
      </c>
      <c r="K35" s="25">
        <f aca="true" t="shared" si="10" ref="K35:K66">H35-G35</f>
        <v>-1487562.084</v>
      </c>
      <c r="L35" s="22">
        <f t="shared" si="7"/>
        <v>0</v>
      </c>
      <c r="M35" s="22">
        <f aca="true" t="shared" si="11" ref="M35:M66">L35-H35</f>
        <v>0</v>
      </c>
      <c r="N35" s="22">
        <v>10045015</v>
      </c>
      <c r="O35" s="31">
        <v>0</v>
      </c>
      <c r="P35" s="2">
        <f aca="true" t="shared" si="12" ref="P35:P66">L35/D35</f>
        <v>0</v>
      </c>
      <c r="Q35" t="str">
        <f>_xlfn.IFERROR(VLOOKUP(A35,Designation!$A$2:$D$148,4,FALSE),"Urban")</f>
        <v>Small Rural</v>
      </c>
    </row>
    <row r="36" spans="1:17" ht="12.75">
      <c r="A36" t="s">
        <v>211</v>
      </c>
      <c r="B36" t="s">
        <v>18</v>
      </c>
      <c r="C36" t="s">
        <v>294</v>
      </c>
      <c r="D36" s="28">
        <v>3130997.82</v>
      </c>
      <c r="E36" s="22">
        <f t="shared" si="5"/>
        <v>939299.3459999999</v>
      </c>
      <c r="F36" s="22">
        <v>0</v>
      </c>
      <c r="G36" s="22">
        <f t="shared" si="6"/>
        <v>939299.3459999999</v>
      </c>
      <c r="H36" s="22">
        <v>0</v>
      </c>
      <c r="I36" s="23">
        <f t="shared" si="8"/>
        <v>0.3</v>
      </c>
      <c r="J36" s="24">
        <f t="shared" si="9"/>
        <v>0</v>
      </c>
      <c r="K36" s="25">
        <f t="shared" si="10"/>
        <v>-939299.3459999999</v>
      </c>
      <c r="L36" s="22">
        <f t="shared" si="7"/>
        <v>0</v>
      </c>
      <c r="M36" s="22">
        <f t="shared" si="11"/>
        <v>0</v>
      </c>
      <c r="N36" s="22">
        <v>34298535</v>
      </c>
      <c r="O36" s="31">
        <v>0</v>
      </c>
      <c r="P36" s="2">
        <f t="shared" si="12"/>
        <v>0</v>
      </c>
      <c r="Q36" t="str">
        <f>_xlfn.IFERROR(VLOOKUP(A36,Designation!$A$2:$D$148,4,FALSE),"Urban")</f>
        <v>Small Rural</v>
      </c>
    </row>
    <row r="37" spans="1:17" ht="12.75">
      <c r="A37" t="s">
        <v>212</v>
      </c>
      <c r="B37" t="s">
        <v>178</v>
      </c>
      <c r="C37" t="s">
        <v>295</v>
      </c>
      <c r="D37" s="28">
        <v>3251395.59</v>
      </c>
      <c r="E37" s="22">
        <f t="shared" si="5"/>
        <v>975418.6769999999</v>
      </c>
      <c r="F37" s="22">
        <v>0</v>
      </c>
      <c r="G37" s="22">
        <f t="shared" si="6"/>
        <v>975418.6769999999</v>
      </c>
      <c r="H37" s="22">
        <v>0</v>
      </c>
      <c r="I37" s="23">
        <f t="shared" si="8"/>
        <v>0.3</v>
      </c>
      <c r="J37" s="24">
        <f t="shared" si="9"/>
        <v>0</v>
      </c>
      <c r="K37" s="25">
        <f t="shared" si="10"/>
        <v>-975418.6769999999</v>
      </c>
      <c r="L37" s="22">
        <f t="shared" si="7"/>
        <v>0</v>
      </c>
      <c r="M37" s="22">
        <f t="shared" si="11"/>
        <v>0</v>
      </c>
      <c r="N37" s="22">
        <v>66962002</v>
      </c>
      <c r="O37" s="31">
        <v>0</v>
      </c>
      <c r="P37" s="2">
        <f t="shared" si="12"/>
        <v>0</v>
      </c>
      <c r="Q37" t="str">
        <f>_xlfn.IFERROR(VLOOKUP(A37,Designation!$A$2:$D$148,4,FALSE),"Urban")</f>
        <v>Small Rural</v>
      </c>
    </row>
    <row r="38" spans="1:17" ht="12.75">
      <c r="A38" t="s">
        <v>183</v>
      </c>
      <c r="B38" t="s">
        <v>178</v>
      </c>
      <c r="C38" t="s">
        <v>296</v>
      </c>
      <c r="D38" s="28">
        <v>4119445.99</v>
      </c>
      <c r="E38" s="22">
        <f t="shared" si="5"/>
        <v>1235833.797</v>
      </c>
      <c r="F38" s="22">
        <v>0</v>
      </c>
      <c r="G38" s="22">
        <f t="shared" si="6"/>
        <v>1235833.797</v>
      </c>
      <c r="H38" s="22">
        <v>455560.5345</v>
      </c>
      <c r="I38" s="23">
        <f t="shared" si="8"/>
        <v>0.3</v>
      </c>
      <c r="J38" s="24">
        <f t="shared" si="9"/>
        <v>0.11058781583879923</v>
      </c>
      <c r="K38" s="25">
        <f t="shared" si="10"/>
        <v>-780273.2625</v>
      </c>
      <c r="L38" s="22">
        <f t="shared" si="7"/>
        <v>455560.53449999995</v>
      </c>
      <c r="M38" s="22">
        <f t="shared" si="11"/>
        <v>0</v>
      </c>
      <c r="N38" s="22">
        <v>89325595</v>
      </c>
      <c r="O38" s="31">
        <v>5.1</v>
      </c>
      <c r="P38" s="2">
        <f t="shared" si="12"/>
        <v>0.11058781583879922</v>
      </c>
      <c r="Q38" t="str">
        <f>_xlfn.IFERROR(VLOOKUP(A38,Designation!$A$2:$D$148,4,FALSE),"Urban")</f>
        <v>Small Rural</v>
      </c>
    </row>
    <row r="39" spans="1:17" ht="12.75">
      <c r="A39" t="s">
        <v>213</v>
      </c>
      <c r="B39" t="s">
        <v>297</v>
      </c>
      <c r="C39" t="s">
        <v>298</v>
      </c>
      <c r="D39" s="28">
        <v>4995277.15</v>
      </c>
      <c r="E39" s="22">
        <f t="shared" si="5"/>
        <v>1498583.145</v>
      </c>
      <c r="F39" s="22">
        <v>0</v>
      </c>
      <c r="G39" s="22">
        <f t="shared" si="6"/>
        <v>1498583.145</v>
      </c>
      <c r="H39" s="22">
        <v>345880.128</v>
      </c>
      <c r="I39" s="23">
        <f t="shared" si="8"/>
        <v>0.3</v>
      </c>
      <c r="J39" s="24">
        <f t="shared" si="9"/>
        <v>0.0692414289765684</v>
      </c>
      <c r="K39" s="25">
        <f t="shared" si="10"/>
        <v>-1152703.017</v>
      </c>
      <c r="L39" s="22">
        <f t="shared" si="7"/>
        <v>345880.128</v>
      </c>
      <c r="M39" s="22">
        <f t="shared" si="11"/>
        <v>0</v>
      </c>
      <c r="N39" s="22">
        <v>57646688</v>
      </c>
      <c r="O39" s="31">
        <v>6</v>
      </c>
      <c r="P39" s="2">
        <f t="shared" si="12"/>
        <v>0.0692414289765684</v>
      </c>
      <c r="Q39" t="str">
        <f>_xlfn.IFERROR(VLOOKUP(A39,Designation!$A$2:$D$148,4,FALSE),"Urban")</f>
        <v>Small Rural</v>
      </c>
    </row>
    <row r="40" spans="1:17" ht="12.75">
      <c r="A40" t="s">
        <v>214</v>
      </c>
      <c r="B40" t="s">
        <v>299</v>
      </c>
      <c r="C40" t="s">
        <v>300</v>
      </c>
      <c r="D40" s="28">
        <v>4595356.92</v>
      </c>
      <c r="E40" s="22">
        <f t="shared" si="5"/>
        <v>1378607.076</v>
      </c>
      <c r="F40" s="22">
        <v>23452.35999999987</v>
      </c>
      <c r="G40" s="22">
        <f t="shared" si="6"/>
        <v>1402059.4359999998</v>
      </c>
      <c r="H40" s="22">
        <v>0</v>
      </c>
      <c r="I40" s="23">
        <f t="shared" si="8"/>
        <v>0.3051034904161481</v>
      </c>
      <c r="J40" s="24">
        <f t="shared" si="9"/>
        <v>0</v>
      </c>
      <c r="K40" s="25">
        <f t="shared" si="10"/>
        <v>-1402059.4359999998</v>
      </c>
      <c r="L40" s="22">
        <f t="shared" si="7"/>
        <v>0</v>
      </c>
      <c r="M40" s="22">
        <f t="shared" si="11"/>
        <v>0</v>
      </c>
      <c r="N40" s="22">
        <v>149275444</v>
      </c>
      <c r="O40" s="31">
        <v>0</v>
      </c>
      <c r="P40" s="2">
        <f t="shared" si="12"/>
        <v>0</v>
      </c>
      <c r="Q40" t="str">
        <f>_xlfn.IFERROR(VLOOKUP(A40,Designation!$A$2:$D$148,4,FALSE),"Urban")</f>
        <v>Small Rural</v>
      </c>
    </row>
    <row r="41" spans="1:17" ht="12.75">
      <c r="A41" t="s">
        <v>215</v>
      </c>
      <c r="B41" t="s">
        <v>301</v>
      </c>
      <c r="C41" t="s">
        <v>302</v>
      </c>
      <c r="D41" s="28">
        <v>47271864.12</v>
      </c>
      <c r="E41" s="22">
        <f t="shared" si="5"/>
        <v>11817966.03</v>
      </c>
      <c r="F41" s="22">
        <v>0</v>
      </c>
      <c r="G41" s="22">
        <f t="shared" si="6"/>
        <v>11817966.03</v>
      </c>
      <c r="H41" s="22">
        <v>0</v>
      </c>
      <c r="I41" s="23">
        <f t="shared" si="8"/>
        <v>0.25</v>
      </c>
      <c r="J41" s="24">
        <f t="shared" si="9"/>
        <v>0</v>
      </c>
      <c r="K41" s="25">
        <f t="shared" si="10"/>
        <v>-11817966.03</v>
      </c>
      <c r="L41" s="22">
        <f t="shared" si="7"/>
        <v>0</v>
      </c>
      <c r="M41" s="22">
        <f t="shared" si="11"/>
        <v>0</v>
      </c>
      <c r="N41" s="22">
        <v>505932182</v>
      </c>
      <c r="O41" s="31">
        <v>0</v>
      </c>
      <c r="P41" s="2">
        <f t="shared" si="12"/>
        <v>0</v>
      </c>
      <c r="Q41" t="str">
        <f>_xlfn.IFERROR(VLOOKUP(A41,Designation!$A$2:$D$148,4,FALSE),"Urban")</f>
        <v>Rural</v>
      </c>
    </row>
    <row r="42" spans="1:17" ht="12.75">
      <c r="A42" t="s">
        <v>93</v>
      </c>
      <c r="B42" t="s">
        <v>19</v>
      </c>
      <c r="C42" t="s">
        <v>303</v>
      </c>
      <c r="D42" s="28">
        <v>946104514.09</v>
      </c>
      <c r="E42" s="22">
        <f t="shared" si="5"/>
        <v>236526128.5225</v>
      </c>
      <c r="F42" s="22">
        <v>13961260.089999974</v>
      </c>
      <c r="G42" s="22">
        <f t="shared" si="6"/>
        <v>250487388.61249998</v>
      </c>
      <c r="H42" s="22">
        <v>258592159.79597</v>
      </c>
      <c r="I42" s="23">
        <f t="shared" si="8"/>
        <v>0.264756572748655</v>
      </c>
      <c r="J42" s="24">
        <f t="shared" si="9"/>
        <v>0.2733230377245308</v>
      </c>
      <c r="K42" s="25">
        <f t="shared" si="10"/>
        <v>8104771.183470011</v>
      </c>
      <c r="L42" s="22">
        <f t="shared" si="7"/>
        <v>258592159.79597</v>
      </c>
      <c r="M42" s="22">
        <f t="shared" si="11"/>
        <v>0</v>
      </c>
      <c r="N42" s="22">
        <v>25179372911</v>
      </c>
      <c r="O42" s="31">
        <v>10.27</v>
      </c>
      <c r="P42" s="2">
        <f t="shared" si="12"/>
        <v>0.2733230377245308</v>
      </c>
      <c r="Q42" t="str">
        <f>_xlfn.IFERROR(VLOOKUP(A42,Designation!$A$2:$D$148,4,FALSE),"Urban")</f>
        <v>Urban</v>
      </c>
    </row>
    <row r="43" spans="1:17" ht="12.75">
      <c r="A43" t="s">
        <v>187</v>
      </c>
      <c r="B43" t="s">
        <v>188</v>
      </c>
      <c r="C43" t="s">
        <v>304</v>
      </c>
      <c r="D43" s="28">
        <v>3954193.91</v>
      </c>
      <c r="E43" s="22">
        <f t="shared" si="5"/>
        <v>1186258.173</v>
      </c>
      <c r="F43" s="22">
        <v>4996.700000000186</v>
      </c>
      <c r="G43" s="22">
        <f t="shared" si="6"/>
        <v>1191254.8730000001</v>
      </c>
      <c r="H43" s="22">
        <v>341761.467</v>
      </c>
      <c r="I43" s="23">
        <f t="shared" si="8"/>
        <v>0.30126364566678526</v>
      </c>
      <c r="J43" s="24">
        <f t="shared" si="9"/>
        <v>0.0864301232510876</v>
      </c>
      <c r="K43" s="25">
        <f t="shared" si="10"/>
        <v>-849493.4060000002</v>
      </c>
      <c r="L43" s="22">
        <f t="shared" si="7"/>
        <v>341761.467</v>
      </c>
      <c r="M43" s="22">
        <f t="shared" si="11"/>
        <v>0</v>
      </c>
      <c r="N43" s="22">
        <v>113920489</v>
      </c>
      <c r="O43" s="31">
        <v>3</v>
      </c>
      <c r="P43" s="2">
        <f t="shared" si="12"/>
        <v>0.0864301232510876</v>
      </c>
      <c r="Q43" t="str">
        <f>_xlfn.IFERROR(VLOOKUP(A43,Designation!$A$2:$D$148,4,FALSE),"Urban")</f>
        <v>Small Rural</v>
      </c>
    </row>
    <row r="44" spans="1:17" ht="12.75">
      <c r="A44" t="s">
        <v>94</v>
      </c>
      <c r="B44" t="s">
        <v>20</v>
      </c>
      <c r="C44" t="s">
        <v>305</v>
      </c>
      <c r="D44" s="28">
        <v>665166797.85</v>
      </c>
      <c r="E44" s="22">
        <f t="shared" si="5"/>
        <v>166291699.4625</v>
      </c>
      <c r="F44" s="22">
        <v>4936260.97</v>
      </c>
      <c r="G44" s="22">
        <f t="shared" si="6"/>
        <v>171227960.4325</v>
      </c>
      <c r="H44" s="22">
        <v>139717914.06414</v>
      </c>
      <c r="I44" s="23">
        <f t="shared" si="8"/>
        <v>0.2574210874414588</v>
      </c>
      <c r="J44" s="24">
        <f t="shared" si="9"/>
        <v>0.2100494410059947</v>
      </c>
      <c r="K44" s="25">
        <f t="shared" si="10"/>
        <v>-31510046.368360013</v>
      </c>
      <c r="L44" s="22">
        <f t="shared" si="7"/>
        <v>139717914.06414</v>
      </c>
      <c r="M44" s="22">
        <f t="shared" si="11"/>
        <v>0</v>
      </c>
      <c r="N44" s="22">
        <v>10360987324</v>
      </c>
      <c r="O44" s="31">
        <v>13.485</v>
      </c>
      <c r="P44" s="2">
        <f t="shared" si="12"/>
        <v>0.2100494410059947</v>
      </c>
      <c r="Q44" t="str">
        <f>_xlfn.IFERROR(VLOOKUP(A44,Designation!$A$2:$D$148,4,FALSE),"Urban")</f>
        <v>Urban</v>
      </c>
    </row>
    <row r="45" spans="1:17" ht="12.75">
      <c r="A45" t="s">
        <v>95</v>
      </c>
      <c r="B45" t="s">
        <v>21</v>
      </c>
      <c r="C45" t="s">
        <v>306</v>
      </c>
      <c r="D45" s="28">
        <v>75843323.34</v>
      </c>
      <c r="E45" s="22">
        <f t="shared" si="5"/>
        <v>18960830.835</v>
      </c>
      <c r="F45" s="22">
        <v>3140096.46</v>
      </c>
      <c r="G45" s="22">
        <f t="shared" si="6"/>
        <v>22100927.295</v>
      </c>
      <c r="H45" s="22">
        <v>18201238.75454</v>
      </c>
      <c r="I45" s="23">
        <f t="shared" si="8"/>
        <v>0.29140241120399196</v>
      </c>
      <c r="J45" s="24">
        <f t="shared" si="9"/>
        <v>0.23998472051317155</v>
      </c>
      <c r="K45" s="25">
        <f t="shared" si="10"/>
        <v>-3899688.5404600017</v>
      </c>
      <c r="L45" s="22">
        <f t="shared" si="7"/>
        <v>18201238.75454</v>
      </c>
      <c r="M45" s="22">
        <f t="shared" si="11"/>
        <v>0</v>
      </c>
      <c r="N45" s="22">
        <v>4580080210</v>
      </c>
      <c r="O45" s="31">
        <v>3.974</v>
      </c>
      <c r="P45" s="2">
        <f t="shared" si="12"/>
        <v>0.23998472051317155</v>
      </c>
      <c r="Q45" t="str">
        <f>_xlfn.IFERROR(VLOOKUP(A45,Designation!$A$2:$D$148,4,FALSE),"Urban")</f>
        <v>Rural</v>
      </c>
    </row>
    <row r="46" spans="1:17" ht="12.75">
      <c r="A46" t="s">
        <v>216</v>
      </c>
      <c r="B46" t="s">
        <v>307</v>
      </c>
      <c r="C46" t="s">
        <v>308</v>
      </c>
      <c r="D46" s="28">
        <v>24877667.48</v>
      </c>
      <c r="E46" s="22">
        <f t="shared" si="5"/>
        <v>6219416.87</v>
      </c>
      <c r="F46" s="22">
        <v>706569</v>
      </c>
      <c r="G46" s="22">
        <f t="shared" si="6"/>
        <v>6925985.87</v>
      </c>
      <c r="H46" s="22">
        <v>1590171.834069</v>
      </c>
      <c r="I46" s="23">
        <f t="shared" si="8"/>
        <v>0.27840173824849274</v>
      </c>
      <c r="J46" s="24">
        <f t="shared" si="9"/>
        <v>0.06391965144430815</v>
      </c>
      <c r="K46" s="25">
        <f t="shared" si="10"/>
        <v>-5335814.0359310005</v>
      </c>
      <c r="L46" s="22">
        <f t="shared" si="7"/>
        <v>1590171.834069</v>
      </c>
      <c r="M46" s="22">
        <f t="shared" si="11"/>
        <v>0</v>
      </c>
      <c r="N46" s="22">
        <v>367330061</v>
      </c>
      <c r="O46" s="31">
        <v>4.329</v>
      </c>
      <c r="P46" s="2">
        <f t="shared" si="12"/>
        <v>0.06391965144430815</v>
      </c>
      <c r="Q46" t="str">
        <f>_xlfn.IFERROR(VLOOKUP(A46,Designation!$A$2:$D$148,4,FALSE),"Urban")</f>
        <v>Rural</v>
      </c>
    </row>
    <row r="47" spans="1:17" ht="12.75">
      <c r="A47" t="s">
        <v>217</v>
      </c>
      <c r="B47" t="s">
        <v>307</v>
      </c>
      <c r="C47" t="s">
        <v>309</v>
      </c>
      <c r="D47" s="28">
        <v>4413146.24</v>
      </c>
      <c r="E47" s="22">
        <f t="shared" si="5"/>
        <v>1323943.872</v>
      </c>
      <c r="F47" s="22">
        <v>183362.49</v>
      </c>
      <c r="G47" s="22">
        <f t="shared" si="6"/>
        <v>1507306.362</v>
      </c>
      <c r="H47" s="22">
        <v>0</v>
      </c>
      <c r="I47" s="23">
        <f t="shared" si="8"/>
        <v>0.3415491533767981</v>
      </c>
      <c r="J47" s="24">
        <f t="shared" si="9"/>
        <v>0</v>
      </c>
      <c r="K47" s="25">
        <f t="shared" si="10"/>
        <v>-1507306.362</v>
      </c>
      <c r="L47" s="22">
        <f t="shared" si="7"/>
        <v>0</v>
      </c>
      <c r="M47" s="22">
        <f t="shared" si="11"/>
        <v>0</v>
      </c>
      <c r="N47" s="22">
        <v>67234108</v>
      </c>
      <c r="O47" s="31">
        <v>0</v>
      </c>
      <c r="P47" s="2">
        <f t="shared" si="12"/>
        <v>0</v>
      </c>
      <c r="Q47" t="str">
        <f>_xlfn.IFERROR(VLOOKUP(A47,Designation!$A$2:$D$148,4,FALSE),"Urban")</f>
        <v>Small Rural</v>
      </c>
    </row>
    <row r="48" spans="1:17" ht="12.75">
      <c r="A48" t="s">
        <v>218</v>
      </c>
      <c r="B48" t="s">
        <v>307</v>
      </c>
      <c r="C48" t="s">
        <v>310</v>
      </c>
      <c r="D48" s="28">
        <v>4673195.64</v>
      </c>
      <c r="E48" s="22">
        <f t="shared" si="5"/>
        <v>1401958.6919999998</v>
      </c>
      <c r="F48" s="22">
        <v>0</v>
      </c>
      <c r="G48" s="22">
        <f t="shared" si="6"/>
        <v>1401958.6919999998</v>
      </c>
      <c r="H48" s="22">
        <v>0</v>
      </c>
      <c r="I48" s="23">
        <f t="shared" si="8"/>
        <v>0.3</v>
      </c>
      <c r="J48" s="24">
        <f t="shared" si="9"/>
        <v>0</v>
      </c>
      <c r="K48" s="25">
        <f t="shared" si="10"/>
        <v>-1401958.6919999998</v>
      </c>
      <c r="L48" s="22">
        <f t="shared" si="7"/>
        <v>0</v>
      </c>
      <c r="M48" s="22">
        <f t="shared" si="11"/>
        <v>0</v>
      </c>
      <c r="N48" s="22">
        <v>43488050</v>
      </c>
      <c r="O48" s="31">
        <v>0</v>
      </c>
      <c r="P48" s="2">
        <f t="shared" si="12"/>
        <v>0</v>
      </c>
      <c r="Q48" t="str">
        <f>_xlfn.IFERROR(VLOOKUP(A48,Designation!$A$2:$D$148,4,FALSE),"Urban")</f>
        <v>Small Rural</v>
      </c>
    </row>
    <row r="49" spans="1:17" ht="12.75">
      <c r="A49" t="s">
        <v>219</v>
      </c>
      <c r="B49" t="s">
        <v>307</v>
      </c>
      <c r="C49" t="s">
        <v>311</v>
      </c>
      <c r="D49" s="28">
        <v>4091537.9</v>
      </c>
      <c r="E49" s="22">
        <f t="shared" si="5"/>
        <v>1227461.3699999999</v>
      </c>
      <c r="F49" s="22">
        <v>127133.32</v>
      </c>
      <c r="G49" s="22">
        <f t="shared" si="6"/>
        <v>1354594.69</v>
      </c>
      <c r="H49" s="22">
        <v>0</v>
      </c>
      <c r="I49" s="23">
        <f t="shared" si="8"/>
        <v>0.33107225769557214</v>
      </c>
      <c r="J49" s="24">
        <f t="shared" si="9"/>
        <v>0</v>
      </c>
      <c r="K49" s="25">
        <f t="shared" si="10"/>
        <v>-1354594.69</v>
      </c>
      <c r="L49" s="22">
        <f t="shared" si="7"/>
        <v>0</v>
      </c>
      <c r="M49" s="22">
        <f t="shared" si="11"/>
        <v>0</v>
      </c>
      <c r="N49" s="22">
        <v>36779971</v>
      </c>
      <c r="O49" s="31">
        <v>0</v>
      </c>
      <c r="P49" s="2">
        <f t="shared" si="12"/>
        <v>0</v>
      </c>
      <c r="Q49" t="str">
        <f>_xlfn.IFERROR(VLOOKUP(A49,Designation!$A$2:$D$148,4,FALSE),"Urban")</f>
        <v>Small Rural</v>
      </c>
    </row>
    <row r="50" spans="1:17" ht="12.75">
      <c r="A50" t="s">
        <v>220</v>
      </c>
      <c r="B50" t="s">
        <v>307</v>
      </c>
      <c r="C50" t="s">
        <v>312</v>
      </c>
      <c r="D50" s="28">
        <v>1553475.09</v>
      </c>
      <c r="E50" s="22">
        <f t="shared" si="5"/>
        <v>466042.527</v>
      </c>
      <c r="F50" s="22">
        <v>17799.04</v>
      </c>
      <c r="G50" s="22">
        <f t="shared" si="6"/>
        <v>483841.567</v>
      </c>
      <c r="H50" s="22">
        <v>0</v>
      </c>
      <c r="I50" s="23">
        <f t="shared" si="8"/>
        <v>0.311457563828719</v>
      </c>
      <c r="J50" s="24">
        <f t="shared" si="9"/>
        <v>0</v>
      </c>
      <c r="K50" s="25">
        <f t="shared" si="10"/>
        <v>-483841.567</v>
      </c>
      <c r="L50" s="22">
        <f t="shared" si="7"/>
        <v>0</v>
      </c>
      <c r="M50" s="22">
        <f t="shared" si="11"/>
        <v>0</v>
      </c>
      <c r="N50" s="22">
        <v>29731915</v>
      </c>
      <c r="O50" s="31">
        <v>0</v>
      </c>
      <c r="P50" s="2">
        <f t="shared" si="12"/>
        <v>0</v>
      </c>
      <c r="Q50" t="str">
        <f>_xlfn.IFERROR(VLOOKUP(A50,Designation!$A$2:$D$148,4,FALSE),"Urban")</f>
        <v>Small Rural</v>
      </c>
    </row>
    <row r="51" spans="1:17" ht="12.75">
      <c r="A51" t="s">
        <v>221</v>
      </c>
      <c r="B51" t="s">
        <v>22</v>
      </c>
      <c r="C51" t="s">
        <v>313</v>
      </c>
      <c r="D51" s="28">
        <v>5581936.52</v>
      </c>
      <c r="E51" s="22">
        <f t="shared" si="5"/>
        <v>1674580.9559999998</v>
      </c>
      <c r="F51" s="22">
        <v>67342.06999999983</v>
      </c>
      <c r="G51" s="22">
        <f t="shared" si="6"/>
        <v>1741923.0259999996</v>
      </c>
      <c r="H51" s="22">
        <v>0</v>
      </c>
      <c r="I51" s="23">
        <f t="shared" si="8"/>
        <v>0.31206428445732304</v>
      </c>
      <c r="J51" s="24">
        <f t="shared" si="9"/>
        <v>0</v>
      </c>
      <c r="K51" s="25">
        <f t="shared" si="10"/>
        <v>-1741923.0259999996</v>
      </c>
      <c r="L51" s="22">
        <f t="shared" si="7"/>
        <v>0</v>
      </c>
      <c r="M51" s="22">
        <f t="shared" si="11"/>
        <v>0</v>
      </c>
      <c r="N51" s="22">
        <v>57486290</v>
      </c>
      <c r="O51" s="31">
        <v>0</v>
      </c>
      <c r="P51" s="2">
        <f t="shared" si="12"/>
        <v>0</v>
      </c>
      <c r="Q51" t="str">
        <f>_xlfn.IFERROR(VLOOKUP(A51,Designation!$A$2:$D$148,4,FALSE),"Urban")</f>
        <v>Small Rural</v>
      </c>
    </row>
    <row r="52" spans="1:17" ht="12.75">
      <c r="A52" t="s">
        <v>96</v>
      </c>
      <c r="B52" t="s">
        <v>22</v>
      </c>
      <c r="C52" t="s">
        <v>314</v>
      </c>
      <c r="D52" s="28">
        <v>137191598.38</v>
      </c>
      <c r="E52" s="22">
        <f t="shared" si="5"/>
        <v>34297899.595</v>
      </c>
      <c r="F52" s="22">
        <v>5661380.25</v>
      </c>
      <c r="G52" s="22">
        <f t="shared" si="6"/>
        <v>39959279.845</v>
      </c>
      <c r="H52" s="22">
        <v>5750625.98736</v>
      </c>
      <c r="I52" s="23">
        <f t="shared" si="8"/>
        <v>0.29126623143728403</v>
      </c>
      <c r="J52" s="24">
        <f t="shared" si="9"/>
        <v>0.04191675040793413</v>
      </c>
      <c r="K52" s="25">
        <f t="shared" si="10"/>
        <v>-34208653.85764</v>
      </c>
      <c r="L52" s="22">
        <f t="shared" si="7"/>
        <v>5750625.98736</v>
      </c>
      <c r="M52" s="22">
        <f t="shared" si="11"/>
        <v>0</v>
      </c>
      <c r="N52" s="22">
        <v>986046980</v>
      </c>
      <c r="O52" s="31">
        <v>5.832</v>
      </c>
      <c r="P52" s="2">
        <f t="shared" si="12"/>
        <v>0.04191675040793413</v>
      </c>
      <c r="Q52" t="str">
        <f>_xlfn.IFERROR(VLOOKUP(A52,Designation!$A$2:$D$148,4,FALSE),"Urban")</f>
        <v>Urban</v>
      </c>
    </row>
    <row r="53" spans="1:17" ht="12.75">
      <c r="A53" t="s">
        <v>97</v>
      </c>
      <c r="B53" t="s">
        <v>22</v>
      </c>
      <c r="C53" t="s">
        <v>315</v>
      </c>
      <c r="D53" s="28">
        <v>95068932.73</v>
      </c>
      <c r="E53" s="22">
        <f t="shared" si="5"/>
        <v>23767233.1825</v>
      </c>
      <c r="F53" s="22">
        <v>4239435.37</v>
      </c>
      <c r="G53" s="22">
        <f t="shared" si="6"/>
        <v>28006668.552500002</v>
      </c>
      <c r="H53" s="22">
        <v>9504566.7557</v>
      </c>
      <c r="I53" s="23">
        <f t="shared" si="8"/>
        <v>0.2945932782483231</v>
      </c>
      <c r="J53" s="24">
        <f t="shared" si="9"/>
        <v>0.09997552810120833</v>
      </c>
      <c r="K53" s="25">
        <f t="shared" si="10"/>
        <v>-18502101.796800002</v>
      </c>
      <c r="L53" s="22">
        <f t="shared" si="7"/>
        <v>9504566.755700001</v>
      </c>
      <c r="M53" s="22">
        <f t="shared" si="11"/>
        <v>0</v>
      </c>
      <c r="N53" s="22">
        <v>853575820</v>
      </c>
      <c r="O53" s="31">
        <v>11.135</v>
      </c>
      <c r="P53" s="2">
        <f t="shared" si="12"/>
        <v>0.09997552810120834</v>
      </c>
      <c r="Q53" t="str">
        <f>_xlfn.IFERROR(VLOOKUP(A53,Designation!$A$2:$D$148,4,FALSE),"Urban")</f>
        <v>Urban</v>
      </c>
    </row>
    <row r="54" spans="1:17" ht="12.75">
      <c r="A54" t="s">
        <v>98</v>
      </c>
      <c r="B54" t="s">
        <v>22</v>
      </c>
      <c r="C54" t="s">
        <v>316</v>
      </c>
      <c r="D54" s="28">
        <v>80567335.1</v>
      </c>
      <c r="E54" s="22">
        <f t="shared" si="5"/>
        <v>20141833.775</v>
      </c>
      <c r="F54" s="22">
        <v>2450915.07</v>
      </c>
      <c r="G54" s="22">
        <f t="shared" si="6"/>
        <v>22592748.845</v>
      </c>
      <c r="H54" s="22">
        <v>1213297.05</v>
      </c>
      <c r="I54" s="23">
        <f t="shared" si="8"/>
        <v>0.2804207042091926</v>
      </c>
      <c r="J54" s="24">
        <f t="shared" si="9"/>
        <v>0.015059416430915315</v>
      </c>
      <c r="K54" s="25">
        <f t="shared" si="10"/>
        <v>-21379451.794999998</v>
      </c>
      <c r="L54" s="22">
        <f t="shared" si="7"/>
        <v>1213297.05</v>
      </c>
      <c r="M54" s="22">
        <f t="shared" si="11"/>
        <v>0</v>
      </c>
      <c r="N54" s="22">
        <v>242659410</v>
      </c>
      <c r="O54" s="31">
        <v>5</v>
      </c>
      <c r="P54" s="2">
        <f t="shared" si="12"/>
        <v>0.015059416430915315</v>
      </c>
      <c r="Q54" t="str">
        <f>_xlfn.IFERROR(VLOOKUP(A54,Designation!$A$2:$D$148,4,FALSE),"Urban")</f>
        <v>Urban</v>
      </c>
    </row>
    <row r="55" spans="1:17" ht="12.75">
      <c r="A55" t="s">
        <v>99</v>
      </c>
      <c r="B55" t="s">
        <v>22</v>
      </c>
      <c r="C55" t="s">
        <v>317</v>
      </c>
      <c r="D55" s="28">
        <v>282997390.63</v>
      </c>
      <c r="E55" s="22">
        <f t="shared" si="5"/>
        <v>70749347.6575</v>
      </c>
      <c r="F55" s="22">
        <v>13979440.599999994</v>
      </c>
      <c r="G55" s="22">
        <f t="shared" si="6"/>
        <v>84728788.2575</v>
      </c>
      <c r="H55" s="22">
        <v>78814209.53771</v>
      </c>
      <c r="I55" s="23">
        <f t="shared" si="8"/>
        <v>0.2993977720744329</v>
      </c>
      <c r="J55" s="24">
        <f t="shared" si="9"/>
        <v>0.27849800792246265</v>
      </c>
      <c r="K55" s="25">
        <f t="shared" si="10"/>
        <v>-5914578.719789997</v>
      </c>
      <c r="L55" s="22">
        <f t="shared" si="7"/>
        <v>78814209.53771</v>
      </c>
      <c r="M55" s="22">
        <f t="shared" si="11"/>
        <v>0</v>
      </c>
      <c r="N55" s="22">
        <v>4121866510</v>
      </c>
      <c r="O55" s="31">
        <v>19.121</v>
      </c>
      <c r="P55" s="2">
        <f t="shared" si="12"/>
        <v>0.27849800792246265</v>
      </c>
      <c r="Q55" t="str">
        <f>_xlfn.IFERROR(VLOOKUP(A55,Designation!$A$2:$D$148,4,FALSE),"Urban")</f>
        <v>Urban</v>
      </c>
    </row>
    <row r="56" spans="1:17" ht="12.75">
      <c r="A56" t="s">
        <v>100</v>
      </c>
      <c r="B56" t="s">
        <v>22</v>
      </c>
      <c r="C56" t="s">
        <v>318</v>
      </c>
      <c r="D56" s="28">
        <v>37115546.64</v>
      </c>
      <c r="E56" s="22">
        <f t="shared" si="5"/>
        <v>9278886.66</v>
      </c>
      <c r="F56" s="22">
        <v>2610812.97</v>
      </c>
      <c r="G56" s="22">
        <f t="shared" si="6"/>
        <v>11889699.63</v>
      </c>
      <c r="H56" s="22">
        <v>9296803.97685</v>
      </c>
      <c r="I56" s="23">
        <f t="shared" si="8"/>
        <v>0.32034284030148935</v>
      </c>
      <c r="J56" s="24">
        <f t="shared" si="9"/>
        <v>0.2504827442533391</v>
      </c>
      <c r="K56" s="25">
        <f t="shared" si="10"/>
        <v>-2592895.6531500015</v>
      </c>
      <c r="L56" s="22">
        <f t="shared" si="7"/>
        <v>9296803.976850001</v>
      </c>
      <c r="M56" s="22">
        <f t="shared" si="11"/>
        <v>0</v>
      </c>
      <c r="N56" s="22">
        <v>535684470</v>
      </c>
      <c r="O56" s="31">
        <v>17.355</v>
      </c>
      <c r="P56" s="2">
        <f t="shared" si="12"/>
        <v>0.25048274425333916</v>
      </c>
      <c r="Q56" t="str">
        <f>_xlfn.IFERROR(VLOOKUP(A56,Designation!$A$2:$D$148,4,FALSE),"Urban")</f>
        <v>Urban</v>
      </c>
    </row>
    <row r="57" spans="1:17" ht="12.75">
      <c r="A57" t="s">
        <v>101</v>
      </c>
      <c r="B57" t="s">
        <v>22</v>
      </c>
      <c r="C57" t="s">
        <v>319</v>
      </c>
      <c r="D57" s="28">
        <v>14329457.96</v>
      </c>
      <c r="E57" s="22">
        <f t="shared" si="5"/>
        <v>3582364.49</v>
      </c>
      <c r="F57" s="22">
        <v>691421.59</v>
      </c>
      <c r="G57" s="22">
        <f t="shared" si="6"/>
        <v>4273786.08</v>
      </c>
      <c r="H57" s="22">
        <v>4239429.242</v>
      </c>
      <c r="I57" s="23">
        <f t="shared" si="8"/>
        <v>0.29825176164583966</v>
      </c>
      <c r="J57" s="24">
        <f t="shared" si="9"/>
        <v>0.29585412468735134</v>
      </c>
      <c r="K57" s="25">
        <f t="shared" si="10"/>
        <v>-34356.838000000454</v>
      </c>
      <c r="L57" s="22">
        <f t="shared" si="7"/>
        <v>4239429.242</v>
      </c>
      <c r="M57" s="22">
        <f t="shared" si="11"/>
        <v>0</v>
      </c>
      <c r="N57" s="22">
        <v>182923250</v>
      </c>
      <c r="O57" s="31">
        <v>23.176</v>
      </c>
      <c r="P57" s="2">
        <f t="shared" si="12"/>
        <v>0.29585412468735134</v>
      </c>
      <c r="Q57" t="str">
        <f>_xlfn.IFERROR(VLOOKUP(A57,Designation!$A$2:$D$148,4,FALSE),"Urban")</f>
        <v>Urban</v>
      </c>
    </row>
    <row r="58" spans="1:17" ht="12.75">
      <c r="A58" t="s">
        <v>102</v>
      </c>
      <c r="B58" t="s">
        <v>22</v>
      </c>
      <c r="C58" t="s">
        <v>320</v>
      </c>
      <c r="D58" s="28">
        <v>261883048.92</v>
      </c>
      <c r="E58" s="22">
        <f t="shared" si="5"/>
        <v>65470762.23</v>
      </c>
      <c r="F58" s="22">
        <v>12423538.810000002</v>
      </c>
      <c r="G58" s="22">
        <f t="shared" si="6"/>
        <v>77894301.03999999</v>
      </c>
      <c r="H58" s="22">
        <v>26746722.76544</v>
      </c>
      <c r="I58" s="23">
        <f t="shared" si="8"/>
        <v>0.29743926291233586</v>
      </c>
      <c r="J58" s="24">
        <f t="shared" si="9"/>
        <v>0.10213231774925068</v>
      </c>
      <c r="K58" s="25">
        <f t="shared" si="10"/>
        <v>-51147578.27455999</v>
      </c>
      <c r="L58" s="22">
        <f t="shared" si="7"/>
        <v>26746722.76544</v>
      </c>
      <c r="M58" s="22">
        <f t="shared" si="11"/>
        <v>0</v>
      </c>
      <c r="N58" s="22">
        <v>2764233440</v>
      </c>
      <c r="O58" s="31">
        <v>9.676</v>
      </c>
      <c r="P58" s="2">
        <f t="shared" si="12"/>
        <v>0.10213231774925068</v>
      </c>
      <c r="Q58" t="str">
        <f>_xlfn.IFERROR(VLOOKUP(A58,Designation!$A$2:$D$148,4,FALSE),"Urban")</f>
        <v>Urban</v>
      </c>
    </row>
    <row r="59" spans="1:17" ht="12.75">
      <c r="A59" t="s">
        <v>222</v>
      </c>
      <c r="B59" t="s">
        <v>22</v>
      </c>
      <c r="C59" t="s">
        <v>321</v>
      </c>
      <c r="D59" s="28">
        <v>10864091.02</v>
      </c>
      <c r="E59" s="22">
        <f t="shared" si="5"/>
        <v>3259227.306</v>
      </c>
      <c r="F59" s="22">
        <v>177371.84</v>
      </c>
      <c r="G59" s="22">
        <f t="shared" si="6"/>
        <v>3436599.1459999997</v>
      </c>
      <c r="H59" s="22">
        <v>0</v>
      </c>
      <c r="I59" s="23">
        <f t="shared" si="8"/>
        <v>0.3163264316981026</v>
      </c>
      <c r="J59" s="24">
        <f t="shared" si="9"/>
        <v>0</v>
      </c>
      <c r="K59" s="25">
        <f t="shared" si="10"/>
        <v>-3436599.1459999997</v>
      </c>
      <c r="L59" s="22">
        <f t="shared" si="7"/>
        <v>0</v>
      </c>
      <c r="M59" s="22">
        <f t="shared" si="11"/>
        <v>0</v>
      </c>
      <c r="N59" s="22">
        <v>60675680</v>
      </c>
      <c r="O59" s="31">
        <v>0</v>
      </c>
      <c r="P59" s="2">
        <f t="shared" si="12"/>
        <v>0</v>
      </c>
      <c r="Q59" t="str">
        <f>_xlfn.IFERROR(VLOOKUP(A59,Designation!$A$2:$D$148,4,FALSE),"Urban")</f>
        <v>Small Rural</v>
      </c>
    </row>
    <row r="60" spans="1:17" ht="12.75">
      <c r="A60" t="s">
        <v>197</v>
      </c>
      <c r="B60" t="s">
        <v>22</v>
      </c>
      <c r="C60" t="s">
        <v>198</v>
      </c>
      <c r="D60" s="28">
        <v>7062954.58</v>
      </c>
      <c r="E60" s="22">
        <f t="shared" si="5"/>
        <v>2118886.374</v>
      </c>
      <c r="F60" s="22">
        <v>272348.35</v>
      </c>
      <c r="G60" s="22">
        <f t="shared" si="6"/>
        <v>2391234.724</v>
      </c>
      <c r="H60" s="22">
        <v>0</v>
      </c>
      <c r="I60" s="23">
        <f t="shared" si="8"/>
        <v>0.33856011629625965</v>
      </c>
      <c r="J60" s="24">
        <f t="shared" si="9"/>
        <v>0</v>
      </c>
      <c r="K60" s="25">
        <f t="shared" si="10"/>
        <v>-2391234.724</v>
      </c>
      <c r="L60" s="22">
        <f t="shared" si="7"/>
        <v>0</v>
      </c>
      <c r="M60" s="22">
        <f t="shared" si="11"/>
        <v>0</v>
      </c>
      <c r="N60" s="22">
        <v>74566440</v>
      </c>
      <c r="O60" s="31">
        <v>0</v>
      </c>
      <c r="P60" s="2">
        <f t="shared" si="12"/>
        <v>0</v>
      </c>
      <c r="Q60" t="str">
        <f>_xlfn.IFERROR(VLOOKUP(A60,Designation!$A$2:$D$148,4,FALSE),"Urban")</f>
        <v>Small Rural</v>
      </c>
    </row>
    <row r="61" spans="1:17" ht="12.75">
      <c r="A61" t="s">
        <v>223</v>
      </c>
      <c r="B61" t="s">
        <v>22</v>
      </c>
      <c r="C61" t="s">
        <v>322</v>
      </c>
      <c r="D61" s="28">
        <v>4227395.8</v>
      </c>
      <c r="E61" s="22">
        <f t="shared" si="5"/>
        <v>1268218.74</v>
      </c>
      <c r="F61" s="22">
        <v>117074.81</v>
      </c>
      <c r="G61" s="22">
        <f t="shared" si="6"/>
        <v>1385293.55</v>
      </c>
      <c r="H61" s="22">
        <v>0</v>
      </c>
      <c r="I61" s="23">
        <f t="shared" si="8"/>
        <v>0.32769431005253874</v>
      </c>
      <c r="J61" s="24">
        <f t="shared" si="9"/>
        <v>0</v>
      </c>
      <c r="K61" s="25">
        <f t="shared" si="10"/>
        <v>-1385293.55</v>
      </c>
      <c r="L61" s="22">
        <f t="shared" si="7"/>
        <v>0</v>
      </c>
      <c r="M61" s="22">
        <f t="shared" si="11"/>
        <v>0</v>
      </c>
      <c r="N61" s="22">
        <v>53617430</v>
      </c>
      <c r="O61" s="31">
        <v>0</v>
      </c>
      <c r="P61" s="2">
        <f t="shared" si="12"/>
        <v>0</v>
      </c>
      <c r="Q61" t="str">
        <f>_xlfn.IFERROR(VLOOKUP(A61,Designation!$A$2:$D$148,4,FALSE),"Urban")</f>
        <v>Small Rural</v>
      </c>
    </row>
    <row r="62" spans="1:17" ht="12.75">
      <c r="A62" t="s">
        <v>103</v>
      </c>
      <c r="B62" t="s">
        <v>22</v>
      </c>
      <c r="C62" t="s">
        <v>323</v>
      </c>
      <c r="D62" s="28">
        <v>64749623.32</v>
      </c>
      <c r="E62" s="22">
        <f t="shared" si="5"/>
        <v>16187405.83</v>
      </c>
      <c r="F62" s="22">
        <v>2978693.21</v>
      </c>
      <c r="G62" s="22">
        <f t="shared" si="6"/>
        <v>19166099.04</v>
      </c>
      <c r="H62" s="22">
        <v>3999490.62884</v>
      </c>
      <c r="I62" s="23">
        <f t="shared" si="8"/>
        <v>0.29600325155991963</v>
      </c>
      <c r="J62" s="24">
        <f t="shared" si="9"/>
        <v>0.06176855437558397</v>
      </c>
      <c r="K62" s="25">
        <f t="shared" si="10"/>
        <v>-15166608.41116</v>
      </c>
      <c r="L62" s="22">
        <f t="shared" si="7"/>
        <v>3999490.62884</v>
      </c>
      <c r="M62" s="22">
        <f t="shared" si="11"/>
        <v>0</v>
      </c>
      <c r="N62" s="22">
        <v>916053740</v>
      </c>
      <c r="O62" s="31">
        <v>4.366</v>
      </c>
      <c r="P62" s="2">
        <f t="shared" si="12"/>
        <v>0.06176855437558397</v>
      </c>
      <c r="Q62" t="str">
        <f>_xlfn.IFERROR(VLOOKUP(A62,Designation!$A$2:$D$148,4,FALSE),"Urban")</f>
        <v>Urban</v>
      </c>
    </row>
    <row r="63" spans="1:17" ht="12.75">
      <c r="A63" t="s">
        <v>104</v>
      </c>
      <c r="B63" t="s">
        <v>22</v>
      </c>
      <c r="C63" t="s">
        <v>324</v>
      </c>
      <c r="D63" s="28">
        <v>314588393.17</v>
      </c>
      <c r="E63" s="22">
        <f t="shared" si="5"/>
        <v>78647098.2925</v>
      </c>
      <c r="F63" s="22">
        <v>3075849.87</v>
      </c>
      <c r="G63" s="22">
        <f t="shared" si="6"/>
        <v>81722948.16250001</v>
      </c>
      <c r="H63" s="22">
        <v>30807308.89</v>
      </c>
      <c r="I63" s="23">
        <f t="shared" si="8"/>
        <v>0.25977737874880164</v>
      </c>
      <c r="J63" s="24">
        <f t="shared" si="9"/>
        <v>0.09792894321232024</v>
      </c>
      <c r="K63" s="25">
        <f t="shared" si="10"/>
        <v>-50915639.27250001</v>
      </c>
      <c r="L63" s="22">
        <f t="shared" si="7"/>
        <v>30807308.89</v>
      </c>
      <c r="M63" s="22">
        <f t="shared" si="11"/>
        <v>0</v>
      </c>
      <c r="N63" s="22">
        <v>1665259940</v>
      </c>
      <c r="O63" s="31">
        <v>18.5</v>
      </c>
      <c r="P63" s="2">
        <f t="shared" si="12"/>
        <v>0.09792894321232024</v>
      </c>
      <c r="Q63" t="str">
        <f>_xlfn.IFERROR(VLOOKUP(A63,Designation!$A$2:$D$148,4,FALSE),"Urban")</f>
        <v>Urban</v>
      </c>
    </row>
    <row r="64" spans="1:17" ht="12.75">
      <c r="A64" t="s">
        <v>224</v>
      </c>
      <c r="B64" t="s">
        <v>22</v>
      </c>
      <c r="C64" t="s">
        <v>325</v>
      </c>
      <c r="D64" s="28">
        <v>2450693.84</v>
      </c>
      <c r="E64" s="22">
        <f t="shared" si="5"/>
        <v>735208.1519999999</v>
      </c>
      <c r="F64" s="22">
        <v>26731.37</v>
      </c>
      <c r="G64" s="22">
        <f t="shared" si="6"/>
        <v>761939.5219999999</v>
      </c>
      <c r="H64" s="22">
        <v>0</v>
      </c>
      <c r="I64" s="23">
        <f t="shared" si="8"/>
        <v>0.31090767421196924</v>
      </c>
      <c r="J64" s="24">
        <f t="shared" si="9"/>
        <v>0</v>
      </c>
      <c r="K64" s="25">
        <f t="shared" si="10"/>
        <v>-761939.5219999999</v>
      </c>
      <c r="L64" s="22">
        <f t="shared" si="7"/>
        <v>0</v>
      </c>
      <c r="M64" s="22">
        <f t="shared" si="11"/>
        <v>0</v>
      </c>
      <c r="N64" s="22">
        <v>7678008</v>
      </c>
      <c r="O64" s="31">
        <v>0</v>
      </c>
      <c r="P64" s="2">
        <f t="shared" si="12"/>
        <v>0</v>
      </c>
      <c r="Q64" t="str">
        <f>_xlfn.IFERROR(VLOOKUP(A64,Designation!$A$2:$D$148,4,FALSE),"Urban")</f>
        <v>Small Rural</v>
      </c>
    </row>
    <row r="65" spans="1:17" ht="12.75">
      <c r="A65" t="s">
        <v>105</v>
      </c>
      <c r="B65" t="s">
        <v>22</v>
      </c>
      <c r="C65" t="s">
        <v>326</v>
      </c>
      <c r="D65" s="28">
        <v>5066707.46</v>
      </c>
      <c r="E65" s="22">
        <f t="shared" si="5"/>
        <v>1520012.238</v>
      </c>
      <c r="F65" s="22">
        <v>73715.73</v>
      </c>
      <c r="G65" s="22">
        <f t="shared" si="6"/>
        <v>1593727.9679999999</v>
      </c>
      <c r="H65" s="22">
        <v>40570.271664</v>
      </c>
      <c r="I65" s="23">
        <f t="shared" si="8"/>
        <v>0.31454904009792584</v>
      </c>
      <c r="J65" s="24">
        <f t="shared" si="9"/>
        <v>0.008007225991294947</v>
      </c>
      <c r="K65" s="25">
        <f t="shared" si="10"/>
        <v>-1553157.6963359998</v>
      </c>
      <c r="L65" s="22">
        <f t="shared" si="7"/>
        <v>40570.271664</v>
      </c>
      <c r="M65" s="22">
        <f t="shared" si="11"/>
        <v>0</v>
      </c>
      <c r="N65" s="22">
        <v>41063028</v>
      </c>
      <c r="O65" s="31">
        <v>0.988</v>
      </c>
      <c r="P65" s="2">
        <f t="shared" si="12"/>
        <v>0.008007225991294947</v>
      </c>
      <c r="Q65" t="str">
        <f>_xlfn.IFERROR(VLOOKUP(A65,Designation!$A$2:$D$148,4,FALSE),"Urban")</f>
        <v>Small Rural</v>
      </c>
    </row>
    <row r="66" spans="1:17" ht="12.75">
      <c r="A66" t="s">
        <v>199</v>
      </c>
      <c r="B66" t="s">
        <v>57</v>
      </c>
      <c r="C66" t="s">
        <v>200</v>
      </c>
      <c r="D66" s="28">
        <v>33909885.37</v>
      </c>
      <c r="E66" s="22">
        <f t="shared" si="5"/>
        <v>8477471.3425</v>
      </c>
      <c r="F66" s="22">
        <v>0</v>
      </c>
      <c r="G66" s="22">
        <f t="shared" si="6"/>
        <v>8477471.3425</v>
      </c>
      <c r="H66" s="22">
        <v>1384953.496366</v>
      </c>
      <c r="I66" s="23">
        <f t="shared" si="8"/>
        <v>0.25</v>
      </c>
      <c r="J66" s="24">
        <f t="shared" si="9"/>
        <v>0.040842175703468035</v>
      </c>
      <c r="K66" s="25">
        <f t="shared" si="10"/>
        <v>-7092517.8461339995</v>
      </c>
      <c r="L66" s="22">
        <f t="shared" si="7"/>
        <v>1384953.496366</v>
      </c>
      <c r="M66" s="22">
        <f t="shared" si="11"/>
        <v>0</v>
      </c>
      <c r="N66" s="22">
        <v>329593883</v>
      </c>
      <c r="O66" s="31">
        <v>4.202</v>
      </c>
      <c r="P66" s="2">
        <f t="shared" si="12"/>
        <v>0.040842175703468035</v>
      </c>
      <c r="Q66" t="str">
        <f>_xlfn.IFERROR(VLOOKUP(A66,Designation!$A$2:$D$148,4,FALSE),"Urban")</f>
        <v>Rural</v>
      </c>
    </row>
    <row r="67" spans="1:17" ht="12.75">
      <c r="A67" t="s">
        <v>106</v>
      </c>
      <c r="B67" t="s">
        <v>57</v>
      </c>
      <c r="C67" t="s">
        <v>327</v>
      </c>
      <c r="D67" s="28">
        <v>13903515.82</v>
      </c>
      <c r="E67" s="22">
        <f t="shared" si="5"/>
        <v>3475878.955</v>
      </c>
      <c r="F67" s="22">
        <v>46591.460000000894</v>
      </c>
      <c r="G67" s="22">
        <f t="shared" si="6"/>
        <v>3522470.415000001</v>
      </c>
      <c r="H67" s="22">
        <v>349973.15989</v>
      </c>
      <c r="I67" s="23">
        <f aca="true" t="shared" si="13" ref="I67:I98">(E67+F67)/D67</f>
        <v>0.25335105599210955</v>
      </c>
      <c r="J67" s="24">
        <f aca="true" t="shared" si="14" ref="J67:J98">H67/D67</f>
        <v>0.025171558361272106</v>
      </c>
      <c r="K67" s="25">
        <f aca="true" t="shared" si="15" ref="K67:K98">H67-G67</f>
        <v>-3172497.255110001</v>
      </c>
      <c r="L67" s="22">
        <f t="shared" si="7"/>
        <v>348084.15989</v>
      </c>
      <c r="M67" s="22">
        <f aca="true" t="shared" si="16" ref="M67:M98">L67-H67</f>
        <v>-1889</v>
      </c>
      <c r="N67" s="22">
        <v>184269010</v>
      </c>
      <c r="O67" s="31">
        <v>1.889</v>
      </c>
      <c r="P67" s="2">
        <f aca="true" t="shared" si="17" ref="P67:P98">L67/D67</f>
        <v>0.02503569344591863</v>
      </c>
      <c r="Q67" t="str">
        <f>_xlfn.IFERROR(VLOOKUP(A67,Designation!$A$2:$D$148,4,FALSE),"Urban")</f>
        <v>Rural</v>
      </c>
    </row>
    <row r="68" spans="1:17" ht="12.75">
      <c r="A68" t="s">
        <v>189</v>
      </c>
      <c r="B68" t="s">
        <v>57</v>
      </c>
      <c r="C68" t="s">
        <v>328</v>
      </c>
      <c r="D68" s="28">
        <v>3294924.2</v>
      </c>
      <c r="E68" s="22">
        <f aca="true" t="shared" si="18" ref="E68:E131">IF(Q68="Small Rural",IF((D68*0.3)&lt;200000,200000,(D68*0.3)),IF((D68*0.25)&lt;200000,200000,(D68*0.25)))</f>
        <v>988477.26</v>
      </c>
      <c r="F68" s="22">
        <v>66821.18000000017</v>
      </c>
      <c r="G68" s="22">
        <f aca="true" t="shared" si="19" ref="G68:G131">E68+F68</f>
        <v>1055298.4400000002</v>
      </c>
      <c r="H68" s="22">
        <v>179140.64</v>
      </c>
      <c r="I68" s="23">
        <f t="shared" si="13"/>
        <v>0.32028003557714624</v>
      </c>
      <c r="J68" s="24">
        <f t="shared" si="14"/>
        <v>0.0543686680258077</v>
      </c>
      <c r="K68" s="25">
        <f t="shared" si="15"/>
        <v>-876157.8000000002</v>
      </c>
      <c r="L68" s="22">
        <f aca="true" t="shared" si="20" ref="L68:L131">(N68*O68)/1000</f>
        <v>179140.64</v>
      </c>
      <c r="M68" s="22">
        <f t="shared" si="16"/>
        <v>0</v>
      </c>
      <c r="N68" s="22">
        <v>89570320</v>
      </c>
      <c r="O68" s="31">
        <v>2</v>
      </c>
      <c r="P68" s="2">
        <f t="shared" si="17"/>
        <v>0.0543686680258077</v>
      </c>
      <c r="Q68" t="str">
        <f>_xlfn.IFERROR(VLOOKUP(A68,Designation!$A$2:$D$148,4,FALSE),"Urban")</f>
        <v>Small Rural</v>
      </c>
    </row>
    <row r="69" spans="1:17" ht="12.75">
      <c r="A69" t="s">
        <v>107</v>
      </c>
      <c r="B69" t="s">
        <v>23</v>
      </c>
      <c r="C69" t="s">
        <v>329</v>
      </c>
      <c r="D69" s="28">
        <v>67696573.13</v>
      </c>
      <c r="E69" s="22">
        <f t="shared" si="18"/>
        <v>16924143.2825</v>
      </c>
      <c r="F69" s="22">
        <v>831665.8099999987</v>
      </c>
      <c r="G69" s="22">
        <f t="shared" si="19"/>
        <v>17755809.092499997</v>
      </c>
      <c r="H69" s="22">
        <v>17045299.91459</v>
      </c>
      <c r="I69" s="23">
        <f t="shared" si="13"/>
        <v>0.2622851980764657</v>
      </c>
      <c r="J69" s="24">
        <f t="shared" si="14"/>
        <v>0.251789701110237</v>
      </c>
      <c r="K69" s="25">
        <f t="shared" si="15"/>
        <v>-710509.1779099964</v>
      </c>
      <c r="L69" s="22">
        <f t="shared" si="20"/>
        <v>17045299.91459</v>
      </c>
      <c r="M69" s="22">
        <f t="shared" si="16"/>
        <v>0</v>
      </c>
      <c r="N69" s="22">
        <v>1828306330</v>
      </c>
      <c r="O69" s="31">
        <v>9.323</v>
      </c>
      <c r="P69" s="2">
        <f t="shared" si="17"/>
        <v>0.251789701110237</v>
      </c>
      <c r="Q69" t="str">
        <f>_xlfn.IFERROR(VLOOKUP(A69,Designation!$A$2:$D$148,4,FALSE),"Urban")</f>
        <v>Rural</v>
      </c>
    </row>
    <row r="70" spans="1:17" ht="12.75">
      <c r="A70" t="s">
        <v>108</v>
      </c>
      <c r="B70" t="s">
        <v>23</v>
      </c>
      <c r="C70" t="s">
        <v>330</v>
      </c>
      <c r="D70" s="28">
        <v>46863756.46</v>
      </c>
      <c r="E70" s="22">
        <f t="shared" si="18"/>
        <v>11715939.115</v>
      </c>
      <c r="F70" s="22">
        <v>53981.400000002235</v>
      </c>
      <c r="G70" s="22">
        <f t="shared" si="19"/>
        <v>11769920.515000002</v>
      </c>
      <c r="H70" s="22">
        <v>9200515.0237</v>
      </c>
      <c r="I70" s="23">
        <f t="shared" si="13"/>
        <v>0.25115187949233386</v>
      </c>
      <c r="J70" s="24">
        <f t="shared" si="14"/>
        <v>0.19632474472149902</v>
      </c>
      <c r="K70" s="25">
        <f t="shared" si="15"/>
        <v>-2569405.4913000017</v>
      </c>
      <c r="L70" s="22">
        <f t="shared" si="20"/>
        <v>9200515.023699999</v>
      </c>
      <c r="M70" s="22">
        <f t="shared" si="16"/>
        <v>0</v>
      </c>
      <c r="N70" s="22">
        <v>1342552900</v>
      </c>
      <c r="O70" s="31">
        <v>6.853</v>
      </c>
      <c r="P70" s="2">
        <f t="shared" si="17"/>
        <v>0.19632474472149897</v>
      </c>
      <c r="Q70" t="str">
        <f>_xlfn.IFERROR(VLOOKUP(A70,Designation!$A$2:$D$148,4,FALSE),"Urban")</f>
        <v>Rural</v>
      </c>
    </row>
    <row r="71" spans="1:17" ht="12.75">
      <c r="A71" t="s">
        <v>109</v>
      </c>
      <c r="B71" t="s">
        <v>23</v>
      </c>
      <c r="C71" t="s">
        <v>331</v>
      </c>
      <c r="D71" s="28">
        <v>13447613.39</v>
      </c>
      <c r="E71" s="22">
        <f t="shared" si="18"/>
        <v>3361903.3475</v>
      </c>
      <c r="F71" s="22">
        <v>0</v>
      </c>
      <c r="G71" s="22">
        <f t="shared" si="19"/>
        <v>3361903.3475</v>
      </c>
      <c r="H71" s="22">
        <v>2167177.43211</v>
      </c>
      <c r="I71" s="23">
        <f t="shared" si="13"/>
        <v>0.25</v>
      </c>
      <c r="J71" s="24">
        <f t="shared" si="14"/>
        <v>0.16115702982073907</v>
      </c>
      <c r="K71" s="25">
        <f t="shared" si="15"/>
        <v>-1194725.9153900002</v>
      </c>
      <c r="L71" s="22">
        <f t="shared" si="20"/>
        <v>2167177.43211</v>
      </c>
      <c r="M71" s="22">
        <f t="shared" si="16"/>
        <v>0</v>
      </c>
      <c r="N71" s="22">
        <v>1246220490</v>
      </c>
      <c r="O71" s="31">
        <v>1.739</v>
      </c>
      <c r="P71" s="2">
        <f t="shared" si="17"/>
        <v>0.16115702982073907</v>
      </c>
      <c r="Q71" t="str">
        <f>_xlfn.IFERROR(VLOOKUP(A71,Designation!$A$2:$D$148,4,FALSE),"Urban")</f>
        <v>Rural</v>
      </c>
    </row>
    <row r="72" spans="1:17" ht="12.75">
      <c r="A72" t="s">
        <v>110</v>
      </c>
      <c r="B72" t="s">
        <v>48</v>
      </c>
      <c r="C72" t="s">
        <v>332</v>
      </c>
      <c r="D72" s="28">
        <v>5423377.09</v>
      </c>
      <c r="E72" s="22">
        <f t="shared" si="18"/>
        <v>1627013.1269999999</v>
      </c>
      <c r="F72" s="22">
        <v>96176.64000000013</v>
      </c>
      <c r="G72" s="22">
        <f t="shared" si="19"/>
        <v>1723189.767</v>
      </c>
      <c r="H72" s="22">
        <v>1138700.41824</v>
      </c>
      <c r="I72" s="23">
        <f t="shared" si="13"/>
        <v>0.31773371801443373</v>
      </c>
      <c r="J72" s="24">
        <f t="shared" si="14"/>
        <v>0.20996150541322586</v>
      </c>
      <c r="K72" s="25">
        <f t="shared" si="15"/>
        <v>-584489.34876</v>
      </c>
      <c r="L72" s="22">
        <f t="shared" si="20"/>
        <v>1138700.41824</v>
      </c>
      <c r="M72" s="22">
        <f t="shared" si="16"/>
        <v>0</v>
      </c>
      <c r="N72" s="22">
        <v>462134910</v>
      </c>
      <c r="O72" s="31">
        <v>2.464</v>
      </c>
      <c r="P72" s="2">
        <f t="shared" si="17"/>
        <v>0.20996150541322586</v>
      </c>
      <c r="Q72" t="str">
        <f>_xlfn.IFERROR(VLOOKUP(A72,Designation!$A$2:$D$148,4,FALSE),"Urban")</f>
        <v>Small Rural</v>
      </c>
    </row>
    <row r="73" spans="1:17" ht="12.75">
      <c r="A73" t="s">
        <v>111</v>
      </c>
      <c r="B73" t="s">
        <v>24</v>
      </c>
      <c r="C73" t="s">
        <v>333</v>
      </c>
      <c r="D73" s="28">
        <v>5522574.61</v>
      </c>
      <c r="E73" s="22">
        <f t="shared" si="18"/>
        <v>1656772.3830000001</v>
      </c>
      <c r="F73" s="22">
        <v>45796.08999999985</v>
      </c>
      <c r="G73" s="22">
        <f t="shared" si="19"/>
        <v>1702568.473</v>
      </c>
      <c r="H73" s="22">
        <v>1101522.738</v>
      </c>
      <c r="I73" s="23">
        <f t="shared" si="13"/>
        <v>0.30829252535892854</v>
      </c>
      <c r="J73" s="24">
        <f t="shared" si="14"/>
        <v>0.19945819038921048</v>
      </c>
      <c r="K73" s="25">
        <f t="shared" si="15"/>
        <v>-601045.7350000001</v>
      </c>
      <c r="L73" s="22">
        <f t="shared" si="20"/>
        <v>1101522.738</v>
      </c>
      <c r="M73" s="22">
        <f t="shared" si="16"/>
        <v>0</v>
      </c>
      <c r="N73" s="22">
        <v>156244360</v>
      </c>
      <c r="O73" s="31">
        <v>7.05</v>
      </c>
      <c r="P73" s="2">
        <f t="shared" si="17"/>
        <v>0.19945819038921048</v>
      </c>
      <c r="Q73" t="str">
        <f>_xlfn.IFERROR(VLOOKUP(A73,Designation!$A$2:$D$148,4,FALSE),"Urban")</f>
        <v>Small Rural</v>
      </c>
    </row>
    <row r="74" spans="1:17" ht="12.75">
      <c r="A74" t="s">
        <v>112</v>
      </c>
      <c r="B74" t="s">
        <v>24</v>
      </c>
      <c r="C74" t="s">
        <v>334</v>
      </c>
      <c r="D74" s="28">
        <v>13576300.4</v>
      </c>
      <c r="E74" s="22">
        <f t="shared" si="18"/>
        <v>3394075.1</v>
      </c>
      <c r="F74" s="22">
        <v>680000</v>
      </c>
      <c r="G74" s="22">
        <f t="shared" si="19"/>
        <v>4074075.1</v>
      </c>
      <c r="H74" s="22">
        <v>3093725.6781200003</v>
      </c>
      <c r="I74" s="23">
        <f t="shared" si="13"/>
        <v>0.3000872829832198</v>
      </c>
      <c r="J74" s="24">
        <f t="shared" si="14"/>
        <v>0.22787693163595585</v>
      </c>
      <c r="K74" s="25">
        <f t="shared" si="15"/>
        <v>-980349.4218799998</v>
      </c>
      <c r="L74" s="22">
        <f t="shared" si="20"/>
        <v>3093725.67812</v>
      </c>
      <c r="M74" s="22">
        <f t="shared" si="16"/>
        <v>0</v>
      </c>
      <c r="N74" s="22">
        <v>1273662280</v>
      </c>
      <c r="O74" s="31">
        <v>2.429</v>
      </c>
      <c r="P74" s="2">
        <f t="shared" si="17"/>
        <v>0.22787693163595582</v>
      </c>
      <c r="Q74" t="str">
        <f>_xlfn.IFERROR(VLOOKUP(A74,Designation!$A$2:$D$148,4,FALSE),"Urban")</f>
        <v>Rural</v>
      </c>
    </row>
    <row r="75" spans="1:17" ht="12.75">
      <c r="A75" t="s">
        <v>113</v>
      </c>
      <c r="B75" t="s">
        <v>58</v>
      </c>
      <c r="C75" t="s">
        <v>335</v>
      </c>
      <c r="D75" s="28">
        <v>21478613.25</v>
      </c>
      <c r="E75" s="22">
        <f t="shared" si="18"/>
        <v>5369653.3125</v>
      </c>
      <c r="F75" s="22">
        <v>271620.42</v>
      </c>
      <c r="G75" s="22">
        <f t="shared" si="19"/>
        <v>5641273.7325</v>
      </c>
      <c r="H75" s="22">
        <v>3798129.80085</v>
      </c>
      <c r="I75" s="23">
        <f t="shared" si="13"/>
        <v>0.26264608738182854</v>
      </c>
      <c r="J75" s="24">
        <f t="shared" si="14"/>
        <v>0.1768331016831359</v>
      </c>
      <c r="K75" s="25">
        <f t="shared" si="15"/>
        <v>-1843143.9316499997</v>
      </c>
      <c r="L75" s="22">
        <f t="shared" si="20"/>
        <v>3798129.8008499998</v>
      </c>
      <c r="M75" s="22">
        <f t="shared" si="16"/>
        <v>0</v>
      </c>
      <c r="N75" s="22">
        <v>1063901905</v>
      </c>
      <c r="O75" s="31">
        <v>3.57</v>
      </c>
      <c r="P75" s="2">
        <f t="shared" si="17"/>
        <v>0.17683310168313587</v>
      </c>
      <c r="Q75" t="str">
        <f>_xlfn.IFERROR(VLOOKUP(A75,Designation!$A$2:$D$148,4,FALSE),"Urban")</f>
        <v>Rural</v>
      </c>
    </row>
    <row r="76" spans="1:17" ht="12.75">
      <c r="A76" t="s">
        <v>225</v>
      </c>
      <c r="B76" t="s">
        <v>336</v>
      </c>
      <c r="C76" t="s">
        <v>337</v>
      </c>
      <c r="D76" s="28">
        <v>1620405.31</v>
      </c>
      <c r="E76" s="22">
        <f t="shared" si="18"/>
        <v>486121.593</v>
      </c>
      <c r="F76" s="22">
        <v>30925.080000000075</v>
      </c>
      <c r="G76" s="22">
        <f t="shared" si="19"/>
        <v>517046.67300000007</v>
      </c>
      <c r="H76" s="22">
        <v>0</v>
      </c>
      <c r="I76" s="23">
        <f t="shared" si="13"/>
        <v>0.31908478070835256</v>
      </c>
      <c r="J76" s="24">
        <f t="shared" si="14"/>
        <v>0</v>
      </c>
      <c r="K76" s="25">
        <f t="shared" si="15"/>
        <v>-517046.67300000007</v>
      </c>
      <c r="L76" s="22">
        <f t="shared" si="20"/>
        <v>0</v>
      </c>
      <c r="M76" s="22">
        <f t="shared" si="16"/>
        <v>0</v>
      </c>
      <c r="N76" s="22">
        <v>55639740</v>
      </c>
      <c r="O76" s="31">
        <v>0</v>
      </c>
      <c r="P76" s="2">
        <f t="shared" si="17"/>
        <v>0</v>
      </c>
      <c r="Q76" t="str">
        <f>_xlfn.IFERROR(VLOOKUP(A76,Designation!$A$2:$D$148,4,FALSE),"Urban")</f>
        <v>Small Rural</v>
      </c>
    </row>
    <row r="77" spans="1:17" ht="12.75">
      <c r="A77" t="s">
        <v>196</v>
      </c>
      <c r="B77" t="s">
        <v>195</v>
      </c>
      <c r="C77" t="s">
        <v>338</v>
      </c>
      <c r="D77" s="28">
        <v>5529200.61</v>
      </c>
      <c r="E77" s="22">
        <f t="shared" si="18"/>
        <v>1658760.183</v>
      </c>
      <c r="F77" s="22">
        <v>20772.93999999948</v>
      </c>
      <c r="G77" s="22">
        <f t="shared" si="19"/>
        <v>1679533.1229999994</v>
      </c>
      <c r="H77" s="22">
        <v>0</v>
      </c>
      <c r="I77" s="23">
        <f t="shared" si="13"/>
        <v>0.30375695176666767</v>
      </c>
      <c r="J77" s="24">
        <f t="shared" si="14"/>
        <v>0</v>
      </c>
      <c r="K77" s="25">
        <f t="shared" si="15"/>
        <v>-1679533.1229999994</v>
      </c>
      <c r="L77" s="22">
        <f t="shared" si="20"/>
        <v>0</v>
      </c>
      <c r="M77" s="22">
        <f t="shared" si="16"/>
        <v>0</v>
      </c>
      <c r="N77" s="22">
        <v>120749954</v>
      </c>
      <c r="O77" s="31">
        <v>0</v>
      </c>
      <c r="P77" s="2">
        <f t="shared" si="17"/>
        <v>0</v>
      </c>
      <c r="Q77" t="str">
        <f>_xlfn.IFERROR(VLOOKUP(A77,Designation!$A$2:$D$148,4,FALSE),"Urban")</f>
        <v>Small Rural</v>
      </c>
    </row>
    <row r="78" spans="1:17" ht="12.75">
      <c r="A78" t="s">
        <v>226</v>
      </c>
      <c r="B78" t="s">
        <v>195</v>
      </c>
      <c r="C78" t="s">
        <v>339</v>
      </c>
      <c r="D78" s="28">
        <v>3408168.08</v>
      </c>
      <c r="E78" s="22">
        <f t="shared" si="18"/>
        <v>1022450.424</v>
      </c>
      <c r="F78" s="22">
        <v>128574.8</v>
      </c>
      <c r="G78" s="22">
        <f t="shared" si="19"/>
        <v>1151025.224</v>
      </c>
      <c r="H78" s="22">
        <v>0</v>
      </c>
      <c r="I78" s="23">
        <f t="shared" si="13"/>
        <v>0.3377254868251685</v>
      </c>
      <c r="J78" s="24">
        <f t="shared" si="14"/>
        <v>0</v>
      </c>
      <c r="K78" s="25">
        <f t="shared" si="15"/>
        <v>-1151025.224</v>
      </c>
      <c r="L78" s="22">
        <f t="shared" si="20"/>
        <v>0</v>
      </c>
      <c r="M78" s="22">
        <f t="shared" si="16"/>
        <v>0</v>
      </c>
      <c r="N78" s="22">
        <v>35375681</v>
      </c>
      <c r="O78" s="31">
        <v>0</v>
      </c>
      <c r="P78" s="2">
        <f t="shared" si="17"/>
        <v>0</v>
      </c>
      <c r="Q78" t="str">
        <f>_xlfn.IFERROR(VLOOKUP(A78,Designation!$A$2:$D$148,4,FALSE),"Urban")</f>
        <v>Small Rural</v>
      </c>
    </row>
    <row r="79" spans="1:17" ht="12.75">
      <c r="A79" t="s">
        <v>227</v>
      </c>
      <c r="B79" t="s">
        <v>340</v>
      </c>
      <c r="C79" t="s">
        <v>341</v>
      </c>
      <c r="D79" s="28">
        <v>2936115.31</v>
      </c>
      <c r="E79" s="22">
        <f t="shared" si="18"/>
        <v>880834.593</v>
      </c>
      <c r="F79" s="22">
        <v>0</v>
      </c>
      <c r="G79" s="22">
        <f t="shared" si="19"/>
        <v>880834.593</v>
      </c>
      <c r="H79" s="22">
        <v>0</v>
      </c>
      <c r="I79" s="23">
        <f t="shared" si="13"/>
        <v>0.3</v>
      </c>
      <c r="J79" s="24">
        <f t="shared" si="14"/>
        <v>0</v>
      </c>
      <c r="K79" s="25">
        <f t="shared" si="15"/>
        <v>-880834.593</v>
      </c>
      <c r="L79" s="22">
        <f t="shared" si="20"/>
        <v>0</v>
      </c>
      <c r="M79" s="22">
        <f t="shared" si="16"/>
        <v>0</v>
      </c>
      <c r="N79" s="22">
        <v>95163363</v>
      </c>
      <c r="O79" s="31">
        <v>0</v>
      </c>
      <c r="P79" s="2">
        <f t="shared" si="17"/>
        <v>0</v>
      </c>
      <c r="Q79" t="str">
        <f>_xlfn.IFERROR(VLOOKUP(A79,Designation!$A$2:$D$148,4,FALSE),"Urban")</f>
        <v>Small Rural</v>
      </c>
    </row>
    <row r="80" spans="1:17" ht="12.75">
      <c r="A80" t="s">
        <v>114</v>
      </c>
      <c r="B80" t="s">
        <v>25</v>
      </c>
      <c r="C80" t="s">
        <v>342</v>
      </c>
      <c r="D80" s="28">
        <v>805075089.74</v>
      </c>
      <c r="E80" s="22">
        <f t="shared" si="18"/>
        <v>201268772.435</v>
      </c>
      <c r="F80" s="22">
        <v>14199549.600000024</v>
      </c>
      <c r="G80" s="22">
        <f t="shared" si="19"/>
        <v>215468322.03500003</v>
      </c>
      <c r="H80" s="22">
        <v>152665310.43126</v>
      </c>
      <c r="I80" s="23">
        <f t="shared" si="13"/>
        <v>0.26763754683378144</v>
      </c>
      <c r="J80" s="24">
        <f t="shared" si="14"/>
        <v>0.1896286599558849</v>
      </c>
      <c r="K80" s="25">
        <f t="shared" si="15"/>
        <v>-62803011.60374004</v>
      </c>
      <c r="L80" s="22">
        <f t="shared" si="20"/>
        <v>152665310.43126</v>
      </c>
      <c r="M80" s="22">
        <f t="shared" si="16"/>
        <v>0</v>
      </c>
      <c r="N80" s="22">
        <v>13503034710</v>
      </c>
      <c r="O80" s="31">
        <v>11.306</v>
      </c>
      <c r="P80" s="2">
        <f t="shared" si="17"/>
        <v>0.1896286599558849</v>
      </c>
      <c r="Q80" t="str">
        <f>_xlfn.IFERROR(VLOOKUP(A80,Designation!$A$2:$D$148,4,FALSE),"Urban")</f>
        <v>Urban</v>
      </c>
    </row>
    <row r="81" spans="1:17" ht="12.75">
      <c r="A81" t="s">
        <v>228</v>
      </c>
      <c r="B81" t="s">
        <v>26</v>
      </c>
      <c r="C81" t="s">
        <v>343</v>
      </c>
      <c r="D81" s="28">
        <v>3282593.38</v>
      </c>
      <c r="E81" s="22">
        <f t="shared" si="18"/>
        <v>984778.014</v>
      </c>
      <c r="F81" s="22">
        <v>51316.11999999988</v>
      </c>
      <c r="G81" s="22">
        <f t="shared" si="19"/>
        <v>1036094.1339999998</v>
      </c>
      <c r="H81" s="22">
        <v>0</v>
      </c>
      <c r="I81" s="23">
        <f t="shared" si="13"/>
        <v>0.31563279823588747</v>
      </c>
      <c r="J81" s="24">
        <f t="shared" si="14"/>
        <v>0</v>
      </c>
      <c r="K81" s="25">
        <f t="shared" si="15"/>
        <v>-1036094.1339999998</v>
      </c>
      <c r="L81" s="22">
        <f t="shared" si="20"/>
        <v>0</v>
      </c>
      <c r="M81" s="22">
        <f t="shared" si="16"/>
        <v>0</v>
      </c>
      <c r="N81" s="22">
        <v>20027960</v>
      </c>
      <c r="O81" s="31">
        <v>0</v>
      </c>
      <c r="P81" s="2">
        <f t="shared" si="17"/>
        <v>0</v>
      </c>
      <c r="Q81" t="str">
        <f>_xlfn.IFERROR(VLOOKUP(A81,Designation!$A$2:$D$148,4,FALSE),"Urban")</f>
        <v>Small Rural</v>
      </c>
    </row>
    <row r="82" spans="1:17" ht="12.75">
      <c r="A82" t="s">
        <v>115</v>
      </c>
      <c r="B82" t="s">
        <v>26</v>
      </c>
      <c r="C82" t="s">
        <v>344</v>
      </c>
      <c r="D82" s="28">
        <v>3248169.55</v>
      </c>
      <c r="E82" s="22">
        <f t="shared" si="18"/>
        <v>974450.8649999999</v>
      </c>
      <c r="F82" s="22">
        <v>32213.38</v>
      </c>
      <c r="G82" s="22">
        <f t="shared" si="19"/>
        <v>1006664.2449999999</v>
      </c>
      <c r="H82" s="22">
        <v>64544.26754</v>
      </c>
      <c r="I82" s="23">
        <f t="shared" si="13"/>
        <v>0.30991739486012976</v>
      </c>
      <c r="J82" s="24">
        <f t="shared" si="14"/>
        <v>0.019870966261598014</v>
      </c>
      <c r="K82" s="25">
        <f t="shared" si="15"/>
        <v>-942119.9774599998</v>
      </c>
      <c r="L82" s="22">
        <f t="shared" si="20"/>
        <v>64544.26754</v>
      </c>
      <c r="M82" s="22">
        <f t="shared" si="16"/>
        <v>0</v>
      </c>
      <c r="N82" s="22">
        <v>19570730</v>
      </c>
      <c r="O82" s="31">
        <v>3.298</v>
      </c>
      <c r="P82" s="2">
        <f t="shared" si="17"/>
        <v>0.019870966261598014</v>
      </c>
      <c r="Q82" t="str">
        <f>_xlfn.IFERROR(VLOOKUP(A82,Designation!$A$2:$D$148,4,FALSE),"Urban")</f>
        <v>Small Rural</v>
      </c>
    </row>
    <row r="83" spans="1:17" ht="12.75">
      <c r="A83" t="s">
        <v>229</v>
      </c>
      <c r="B83" t="s">
        <v>27</v>
      </c>
      <c r="C83" t="s">
        <v>345</v>
      </c>
      <c r="D83" s="28">
        <v>2814070.95</v>
      </c>
      <c r="E83" s="22">
        <f t="shared" si="18"/>
        <v>844221.285</v>
      </c>
      <c r="F83" s="22">
        <v>35823.39000000013</v>
      </c>
      <c r="G83" s="22">
        <f t="shared" si="19"/>
        <v>880044.6750000002</v>
      </c>
      <c r="H83" s="22">
        <v>0</v>
      </c>
      <c r="I83" s="23">
        <f t="shared" si="13"/>
        <v>0.31273009481157543</v>
      </c>
      <c r="J83" s="24">
        <f t="shared" si="14"/>
        <v>0</v>
      </c>
      <c r="K83" s="25">
        <f t="shared" si="15"/>
        <v>-880044.6750000002</v>
      </c>
      <c r="L83" s="22">
        <f t="shared" si="20"/>
        <v>0</v>
      </c>
      <c r="M83" s="22">
        <f t="shared" si="16"/>
        <v>0</v>
      </c>
      <c r="N83" s="22">
        <v>41779644</v>
      </c>
      <c r="O83" s="31">
        <v>0</v>
      </c>
      <c r="P83" s="2">
        <f t="shared" si="17"/>
        <v>0</v>
      </c>
      <c r="Q83" t="str">
        <f>_xlfn.IFERROR(VLOOKUP(A83,Designation!$A$2:$D$148,4,FALSE),"Urban")</f>
        <v>Small Rural</v>
      </c>
    </row>
    <row r="84" spans="1:17" ht="12.75">
      <c r="A84" t="s">
        <v>116</v>
      </c>
      <c r="B84" t="s">
        <v>27</v>
      </c>
      <c r="C84" t="s">
        <v>346</v>
      </c>
      <c r="D84" s="28">
        <v>2353383.25</v>
      </c>
      <c r="E84" s="22">
        <f t="shared" si="18"/>
        <v>706014.975</v>
      </c>
      <c r="F84" s="22">
        <v>60736.42000000016</v>
      </c>
      <c r="G84" s="22">
        <f t="shared" si="19"/>
        <v>766751.3950000001</v>
      </c>
      <c r="H84" s="22">
        <v>139374.181254</v>
      </c>
      <c r="I84" s="23">
        <f t="shared" si="13"/>
        <v>0.3258081296363438</v>
      </c>
      <c r="J84" s="24">
        <f t="shared" si="14"/>
        <v>0.059222900160439226</v>
      </c>
      <c r="K84" s="25">
        <f t="shared" si="15"/>
        <v>-627377.2137460001</v>
      </c>
      <c r="L84" s="22">
        <f t="shared" si="20"/>
        <v>139374.181254</v>
      </c>
      <c r="M84" s="22">
        <f t="shared" si="16"/>
        <v>0</v>
      </c>
      <c r="N84" s="22">
        <v>30076431</v>
      </c>
      <c r="O84" s="31">
        <v>4.634</v>
      </c>
      <c r="P84" s="2">
        <f t="shared" si="17"/>
        <v>0.059222900160439226</v>
      </c>
      <c r="Q84" t="str">
        <f>_xlfn.IFERROR(VLOOKUP(A84,Designation!$A$2:$D$148,4,FALSE),"Urban")</f>
        <v>Small Rural</v>
      </c>
    </row>
    <row r="85" spans="1:17" ht="12.75">
      <c r="A85" t="s">
        <v>179</v>
      </c>
      <c r="B85" t="s">
        <v>27</v>
      </c>
      <c r="C85" t="s">
        <v>347</v>
      </c>
      <c r="D85" s="28">
        <v>3417682.2</v>
      </c>
      <c r="E85" s="22">
        <f t="shared" si="18"/>
        <v>1025304.66</v>
      </c>
      <c r="F85" s="22">
        <v>171674.03</v>
      </c>
      <c r="G85" s="22">
        <f t="shared" si="19"/>
        <v>1196978.69</v>
      </c>
      <c r="H85" s="22">
        <v>177206.1</v>
      </c>
      <c r="I85" s="23">
        <f t="shared" si="13"/>
        <v>0.35023112739973306</v>
      </c>
      <c r="J85" s="24">
        <f t="shared" si="14"/>
        <v>0.051849788725236066</v>
      </c>
      <c r="K85" s="25">
        <f t="shared" si="15"/>
        <v>-1019772.59</v>
      </c>
      <c r="L85" s="22">
        <f t="shared" si="20"/>
        <v>177206.1</v>
      </c>
      <c r="M85" s="22">
        <f t="shared" si="16"/>
        <v>0</v>
      </c>
      <c r="N85" s="22">
        <v>23627480</v>
      </c>
      <c r="O85" s="31">
        <v>7.5</v>
      </c>
      <c r="P85" s="2">
        <f t="shared" si="17"/>
        <v>0.051849788725236066</v>
      </c>
      <c r="Q85" t="str">
        <f>_xlfn.IFERROR(VLOOKUP(A85,Designation!$A$2:$D$148,4,FALSE),"Urban")</f>
        <v>Small Rural</v>
      </c>
    </row>
    <row r="86" spans="1:17" ht="12.75">
      <c r="A86" t="s">
        <v>230</v>
      </c>
      <c r="B86" t="s">
        <v>27</v>
      </c>
      <c r="C86" t="s">
        <v>348</v>
      </c>
      <c r="D86" s="28">
        <v>2150336.34</v>
      </c>
      <c r="E86" s="22">
        <f t="shared" si="18"/>
        <v>645100.9019999999</v>
      </c>
      <c r="F86" s="22">
        <v>42137.689999999944</v>
      </c>
      <c r="G86" s="22">
        <f t="shared" si="19"/>
        <v>687238.5919999998</v>
      </c>
      <c r="H86" s="22">
        <v>243113.3774</v>
      </c>
      <c r="I86" s="23">
        <f t="shared" si="13"/>
        <v>0.31959586005973367</v>
      </c>
      <c r="J86" s="24">
        <f t="shared" si="14"/>
        <v>0.11305830296296812</v>
      </c>
      <c r="K86" s="25">
        <f t="shared" si="15"/>
        <v>-444125.21459999983</v>
      </c>
      <c r="L86" s="22">
        <f t="shared" si="20"/>
        <v>243113.37739999997</v>
      </c>
      <c r="M86" s="22">
        <f t="shared" si="16"/>
        <v>0</v>
      </c>
      <c r="N86" s="22">
        <v>17745502</v>
      </c>
      <c r="O86" s="31">
        <v>13.7</v>
      </c>
      <c r="P86" s="2">
        <f t="shared" si="17"/>
        <v>0.11305830296296811</v>
      </c>
      <c r="Q86" t="str">
        <f>_xlfn.IFERROR(VLOOKUP(A86,Designation!$A$2:$D$148,4,FALSE),"Urban")</f>
        <v>Small Rural</v>
      </c>
    </row>
    <row r="87" spans="1:17" ht="12.75">
      <c r="A87" t="s">
        <v>185</v>
      </c>
      <c r="B87" t="s">
        <v>27</v>
      </c>
      <c r="C87" t="s">
        <v>349</v>
      </c>
      <c r="D87" s="28">
        <v>7913660.38</v>
      </c>
      <c r="E87" s="22">
        <f t="shared" si="18"/>
        <v>2374098.114</v>
      </c>
      <c r="F87" s="22">
        <v>191859.43000000063</v>
      </c>
      <c r="G87" s="22">
        <f t="shared" si="19"/>
        <v>2565957.5440000007</v>
      </c>
      <c r="H87" s="22">
        <v>1526457.22614</v>
      </c>
      <c r="I87" s="23">
        <f t="shared" si="13"/>
        <v>0.32424408185179165</v>
      </c>
      <c r="J87" s="24">
        <f t="shared" si="14"/>
        <v>0.19288889753189029</v>
      </c>
      <c r="K87" s="25">
        <f t="shared" si="15"/>
        <v>-1039500.3178600008</v>
      </c>
      <c r="L87" s="22">
        <f t="shared" si="20"/>
        <v>1526457.2261400002</v>
      </c>
      <c r="M87" s="22">
        <f t="shared" si="16"/>
        <v>0</v>
      </c>
      <c r="N87" s="22">
        <v>114213036</v>
      </c>
      <c r="O87" s="31">
        <v>13.365</v>
      </c>
      <c r="P87" s="2">
        <f t="shared" si="17"/>
        <v>0.1928888975318903</v>
      </c>
      <c r="Q87" t="str">
        <f>_xlfn.IFERROR(VLOOKUP(A87,Designation!$A$2:$D$148,4,FALSE),"Urban")</f>
        <v>Small Rural</v>
      </c>
    </row>
    <row r="88" spans="1:17" ht="12.75">
      <c r="A88" t="s">
        <v>117</v>
      </c>
      <c r="B88" t="s">
        <v>28</v>
      </c>
      <c r="C88" t="s">
        <v>350</v>
      </c>
      <c r="D88" s="28">
        <v>10680334.55</v>
      </c>
      <c r="E88" s="22">
        <f t="shared" si="18"/>
        <v>3204100.365</v>
      </c>
      <c r="F88" s="22">
        <v>127581.31</v>
      </c>
      <c r="G88" s="22">
        <f t="shared" si="19"/>
        <v>3331681.6750000003</v>
      </c>
      <c r="H88" s="22">
        <v>667903.8718</v>
      </c>
      <c r="I88" s="23">
        <f t="shared" si="13"/>
        <v>0.31194544135323926</v>
      </c>
      <c r="J88" s="24">
        <f t="shared" si="14"/>
        <v>0.0625358567817522</v>
      </c>
      <c r="K88" s="25">
        <f t="shared" si="15"/>
        <v>-2663777.8032000004</v>
      </c>
      <c r="L88" s="22">
        <f t="shared" si="20"/>
        <v>667903.8718000001</v>
      </c>
      <c r="M88" s="22">
        <f t="shared" si="16"/>
        <v>0</v>
      </c>
      <c r="N88" s="22">
        <v>365774300</v>
      </c>
      <c r="O88" s="31">
        <v>1.826</v>
      </c>
      <c r="P88" s="2">
        <f t="shared" si="17"/>
        <v>0.06253585678175222</v>
      </c>
      <c r="Q88" t="str">
        <f>_xlfn.IFERROR(VLOOKUP(A88,Designation!$A$2:$D$148,4,FALSE),"Urban")</f>
        <v>Small Rural</v>
      </c>
    </row>
    <row r="89" spans="1:17" ht="12.75">
      <c r="A89" t="s">
        <v>118</v>
      </c>
      <c r="B89" t="s">
        <v>29</v>
      </c>
      <c r="C89" t="s">
        <v>351</v>
      </c>
      <c r="D89" s="28">
        <v>60801758.24</v>
      </c>
      <c r="E89" s="22">
        <f t="shared" si="18"/>
        <v>15200439.56</v>
      </c>
      <c r="F89" s="22">
        <v>0</v>
      </c>
      <c r="G89" s="22">
        <f t="shared" si="19"/>
        <v>15200439.56</v>
      </c>
      <c r="H89" s="22">
        <v>15199990.96396</v>
      </c>
      <c r="I89" s="23">
        <f t="shared" si="13"/>
        <v>0.25</v>
      </c>
      <c r="J89" s="24">
        <f t="shared" si="14"/>
        <v>0.2499926219890183</v>
      </c>
      <c r="K89" s="25">
        <f t="shared" si="15"/>
        <v>-448.59604000113904</v>
      </c>
      <c r="L89" s="22">
        <f t="shared" si="20"/>
        <v>15199990.963960001</v>
      </c>
      <c r="M89" s="22">
        <f t="shared" si="16"/>
        <v>0</v>
      </c>
      <c r="N89" s="22">
        <v>1655411780</v>
      </c>
      <c r="O89" s="31">
        <v>9.182</v>
      </c>
      <c r="P89" s="2">
        <f t="shared" si="17"/>
        <v>0.24999262198901834</v>
      </c>
      <c r="Q89" t="str">
        <f>_xlfn.IFERROR(VLOOKUP(A89,Designation!$A$2:$D$148,4,FALSE),"Urban")</f>
        <v>Rural</v>
      </c>
    </row>
    <row r="90" spans="1:17" ht="12.75">
      <c r="A90" t="s">
        <v>119</v>
      </c>
      <c r="B90" t="s">
        <v>29</v>
      </c>
      <c r="C90" t="s">
        <v>352</v>
      </c>
      <c r="D90" s="28">
        <v>14765318.27</v>
      </c>
      <c r="E90" s="22">
        <f t="shared" si="18"/>
        <v>3691329.5675</v>
      </c>
      <c r="F90" s="22">
        <v>0</v>
      </c>
      <c r="G90" s="22">
        <f t="shared" si="19"/>
        <v>3691329.5675</v>
      </c>
      <c r="H90" s="22">
        <v>2103151.77744</v>
      </c>
      <c r="I90" s="23">
        <f t="shared" si="13"/>
        <v>0.25</v>
      </c>
      <c r="J90" s="24">
        <f t="shared" si="14"/>
        <v>0.14243863484562733</v>
      </c>
      <c r="K90" s="25">
        <f t="shared" si="15"/>
        <v>-1588177.79006</v>
      </c>
      <c r="L90" s="22">
        <f t="shared" si="20"/>
        <v>2103151.7774400003</v>
      </c>
      <c r="M90" s="22">
        <f t="shared" si="16"/>
        <v>0</v>
      </c>
      <c r="N90" s="22">
        <v>267440460</v>
      </c>
      <c r="O90" s="31">
        <v>7.864000000000001</v>
      </c>
      <c r="P90" s="2">
        <f t="shared" si="17"/>
        <v>0.14243863484562735</v>
      </c>
      <c r="Q90" t="str">
        <f>_xlfn.IFERROR(VLOOKUP(A90,Designation!$A$2:$D$148,4,FALSE),"Urban")</f>
        <v>Rural</v>
      </c>
    </row>
    <row r="91" spans="1:17" ht="12.75">
      <c r="A91" t="s">
        <v>120</v>
      </c>
      <c r="B91" t="s">
        <v>29</v>
      </c>
      <c r="C91" t="s">
        <v>353</v>
      </c>
      <c r="D91" s="28">
        <v>9179679.35</v>
      </c>
      <c r="E91" s="22">
        <f t="shared" si="18"/>
        <v>2753903.8049999997</v>
      </c>
      <c r="F91" s="22">
        <v>0</v>
      </c>
      <c r="G91" s="22">
        <f t="shared" si="19"/>
        <v>2753903.8049999997</v>
      </c>
      <c r="H91" s="22">
        <v>1099925.40625</v>
      </c>
      <c r="I91" s="23">
        <f t="shared" si="13"/>
        <v>0.3</v>
      </c>
      <c r="J91" s="24">
        <f t="shared" si="14"/>
        <v>0.11982176765793023</v>
      </c>
      <c r="K91" s="25">
        <f t="shared" si="15"/>
        <v>-1653978.3987499997</v>
      </c>
      <c r="L91" s="22">
        <f t="shared" si="20"/>
        <v>1099925.40625</v>
      </c>
      <c r="M91" s="22">
        <f t="shared" si="16"/>
        <v>0</v>
      </c>
      <c r="N91" s="22">
        <v>351976130</v>
      </c>
      <c r="O91" s="31">
        <v>3.125</v>
      </c>
      <c r="P91" s="2">
        <f t="shared" si="17"/>
        <v>0.11982176765793023</v>
      </c>
      <c r="Q91" t="str">
        <f>_xlfn.IFERROR(VLOOKUP(A91,Designation!$A$2:$D$148,4,FALSE),"Urban")</f>
        <v>Small Rural</v>
      </c>
    </row>
    <row r="92" spans="1:17" ht="12.75">
      <c r="A92" t="s">
        <v>121</v>
      </c>
      <c r="B92" t="s">
        <v>30</v>
      </c>
      <c r="C92" t="s">
        <v>354</v>
      </c>
      <c r="D92" s="28">
        <v>335154253.16</v>
      </c>
      <c r="E92" s="22">
        <f t="shared" si="18"/>
        <v>83788563.29</v>
      </c>
      <c r="F92" s="22">
        <v>5532198.710000008</v>
      </c>
      <c r="G92" s="22">
        <f t="shared" si="19"/>
        <v>89320762.00000001</v>
      </c>
      <c r="H92" s="22">
        <v>63920930.076502</v>
      </c>
      <c r="I92" s="23">
        <f t="shared" si="13"/>
        <v>0.2665064254976319</v>
      </c>
      <c r="J92" s="24">
        <f t="shared" si="14"/>
        <v>0.19072092767382143</v>
      </c>
      <c r="K92" s="25">
        <f t="shared" si="15"/>
        <v>-25399831.923498012</v>
      </c>
      <c r="L92" s="22">
        <f t="shared" si="20"/>
        <v>63920930.076501995</v>
      </c>
      <c r="M92" s="22">
        <f t="shared" si="16"/>
        <v>0</v>
      </c>
      <c r="N92" s="22">
        <v>4877226467</v>
      </c>
      <c r="O92" s="31">
        <v>13.106</v>
      </c>
      <c r="P92" s="2">
        <f t="shared" si="17"/>
        <v>0.1907209276738214</v>
      </c>
      <c r="Q92" t="str">
        <f>_xlfn.IFERROR(VLOOKUP(A92,Designation!$A$2:$D$148,4,FALSE),"Urban")</f>
        <v>Urban</v>
      </c>
    </row>
    <row r="93" spans="1:17" ht="12.75">
      <c r="A93" t="s">
        <v>122</v>
      </c>
      <c r="B93" t="s">
        <v>30</v>
      </c>
      <c r="C93" t="s">
        <v>355</v>
      </c>
      <c r="D93" s="28">
        <v>151463095.06</v>
      </c>
      <c r="E93" s="22">
        <f t="shared" si="18"/>
        <v>37865773.765</v>
      </c>
      <c r="F93" s="22">
        <v>3311063.7200000137</v>
      </c>
      <c r="G93" s="22">
        <f t="shared" si="19"/>
        <v>41176837.485000014</v>
      </c>
      <c r="H93" s="22">
        <v>37853800.754682</v>
      </c>
      <c r="I93" s="23">
        <f t="shared" si="13"/>
        <v>0.27186053123164017</v>
      </c>
      <c r="J93" s="24">
        <f t="shared" si="14"/>
        <v>0.24992095097282108</v>
      </c>
      <c r="K93" s="25">
        <f t="shared" si="15"/>
        <v>-3323036.7303180173</v>
      </c>
      <c r="L93" s="22">
        <f t="shared" si="20"/>
        <v>37853800.754682</v>
      </c>
      <c r="M93" s="22">
        <f t="shared" si="16"/>
        <v>0</v>
      </c>
      <c r="N93" s="22">
        <v>3287632513</v>
      </c>
      <c r="O93" s="31">
        <v>11.514</v>
      </c>
      <c r="P93" s="2">
        <f t="shared" si="17"/>
        <v>0.24992095097282108</v>
      </c>
      <c r="Q93" t="str">
        <f>_xlfn.IFERROR(VLOOKUP(A93,Designation!$A$2:$D$148,4,FALSE),"Urban")</f>
        <v>Urban</v>
      </c>
    </row>
    <row r="94" spans="1:17" ht="12.75">
      <c r="A94" t="s">
        <v>123</v>
      </c>
      <c r="B94" t="s">
        <v>30</v>
      </c>
      <c r="C94" t="s">
        <v>356</v>
      </c>
      <c r="D94" s="28">
        <v>11619737.07</v>
      </c>
      <c r="E94" s="22">
        <f t="shared" si="18"/>
        <v>2904934.2675</v>
      </c>
      <c r="F94" s="22">
        <v>487185.26</v>
      </c>
      <c r="G94" s="22">
        <f t="shared" si="19"/>
        <v>3392119.5275</v>
      </c>
      <c r="H94" s="22">
        <v>3390176.713212</v>
      </c>
      <c r="I94" s="23">
        <f t="shared" si="13"/>
        <v>0.2919273910472399</v>
      </c>
      <c r="J94" s="24">
        <f t="shared" si="14"/>
        <v>0.2917601915420966</v>
      </c>
      <c r="K94" s="25">
        <f t="shared" si="15"/>
        <v>-1942.8142879996449</v>
      </c>
      <c r="L94" s="22">
        <f t="shared" si="20"/>
        <v>3390176.7132119997</v>
      </c>
      <c r="M94" s="22">
        <f t="shared" si="16"/>
        <v>0</v>
      </c>
      <c r="N94" s="22">
        <v>623652817</v>
      </c>
      <c r="O94" s="31">
        <v>5.436</v>
      </c>
      <c r="P94" s="2">
        <f t="shared" si="17"/>
        <v>0.29176019154209654</v>
      </c>
      <c r="Q94" t="str">
        <f>_xlfn.IFERROR(VLOOKUP(A94,Designation!$A$2:$D$148,4,FALSE),"Urban")</f>
        <v>Rural</v>
      </c>
    </row>
    <row r="95" spans="1:17" ht="12.75">
      <c r="A95" t="s">
        <v>231</v>
      </c>
      <c r="B95" t="s">
        <v>31</v>
      </c>
      <c r="C95" t="s">
        <v>357</v>
      </c>
      <c r="D95" s="28">
        <v>9742115.23</v>
      </c>
      <c r="E95" s="22">
        <f t="shared" si="18"/>
        <v>2922634.569</v>
      </c>
      <c r="F95" s="22">
        <v>0</v>
      </c>
      <c r="G95" s="22">
        <f t="shared" si="19"/>
        <v>2922634.569</v>
      </c>
      <c r="H95" s="22">
        <v>0</v>
      </c>
      <c r="I95" s="23">
        <f t="shared" si="13"/>
        <v>0.3</v>
      </c>
      <c r="J95" s="24">
        <f t="shared" si="14"/>
        <v>0</v>
      </c>
      <c r="K95" s="25">
        <f t="shared" si="15"/>
        <v>-2922634.569</v>
      </c>
      <c r="L95" s="22">
        <f t="shared" si="20"/>
        <v>0</v>
      </c>
      <c r="M95" s="22">
        <f t="shared" si="16"/>
        <v>0</v>
      </c>
      <c r="N95" s="22">
        <v>165126277</v>
      </c>
      <c r="O95" s="31">
        <v>0</v>
      </c>
      <c r="P95" s="2">
        <f t="shared" si="17"/>
        <v>0</v>
      </c>
      <c r="Q95" t="str">
        <f>_xlfn.IFERROR(VLOOKUP(A95,Designation!$A$2:$D$148,4,FALSE),"Urban")</f>
        <v>Small Rural</v>
      </c>
    </row>
    <row r="96" spans="1:17" ht="12.75">
      <c r="A96" t="s">
        <v>124</v>
      </c>
      <c r="B96" t="s">
        <v>31</v>
      </c>
      <c r="C96" t="s">
        <v>358</v>
      </c>
      <c r="D96" s="28">
        <v>3758831.73</v>
      </c>
      <c r="E96" s="22">
        <f t="shared" si="18"/>
        <v>1127649.5189999999</v>
      </c>
      <c r="F96" s="22">
        <v>0</v>
      </c>
      <c r="G96" s="22">
        <f t="shared" si="19"/>
        <v>1127649.5189999999</v>
      </c>
      <c r="H96" s="22">
        <v>428816.47603500006</v>
      </c>
      <c r="I96" s="23">
        <f t="shared" si="13"/>
        <v>0.3</v>
      </c>
      <c r="J96" s="24">
        <f t="shared" si="14"/>
        <v>0.11408238166463494</v>
      </c>
      <c r="K96" s="25">
        <f t="shared" si="15"/>
        <v>-698833.0429649998</v>
      </c>
      <c r="L96" s="22">
        <f t="shared" si="20"/>
        <v>428816.476035</v>
      </c>
      <c r="M96" s="22">
        <f t="shared" si="16"/>
        <v>0</v>
      </c>
      <c r="N96" s="22">
        <v>170503569</v>
      </c>
      <c r="O96" s="31">
        <v>2.515</v>
      </c>
      <c r="P96" s="2">
        <f t="shared" si="17"/>
        <v>0.11408238166463493</v>
      </c>
      <c r="Q96" t="str">
        <f>_xlfn.IFERROR(VLOOKUP(A96,Designation!$A$2:$D$148,4,FALSE),"Urban")</f>
        <v>Small Rural</v>
      </c>
    </row>
    <row r="97" spans="1:17" ht="12.75">
      <c r="A97" t="s">
        <v>232</v>
      </c>
      <c r="B97" t="s">
        <v>31</v>
      </c>
      <c r="C97" t="s">
        <v>359</v>
      </c>
      <c r="D97" s="28">
        <v>4390796.87</v>
      </c>
      <c r="E97" s="22">
        <f t="shared" si="18"/>
        <v>1317239.061</v>
      </c>
      <c r="F97" s="22">
        <v>0</v>
      </c>
      <c r="G97" s="22">
        <f t="shared" si="19"/>
        <v>1317239.061</v>
      </c>
      <c r="H97" s="22">
        <v>0</v>
      </c>
      <c r="I97" s="23">
        <f t="shared" si="13"/>
        <v>0.3</v>
      </c>
      <c r="J97" s="24">
        <f t="shared" si="14"/>
        <v>0</v>
      </c>
      <c r="K97" s="25">
        <f t="shared" si="15"/>
        <v>-1317239.061</v>
      </c>
      <c r="L97" s="22">
        <f t="shared" si="20"/>
        <v>0</v>
      </c>
      <c r="M97" s="22">
        <f t="shared" si="16"/>
        <v>0</v>
      </c>
      <c r="N97" s="22">
        <v>55726228</v>
      </c>
      <c r="O97" s="31">
        <v>0</v>
      </c>
      <c r="P97" s="2">
        <f t="shared" si="17"/>
        <v>0</v>
      </c>
      <c r="Q97" t="str">
        <f>_xlfn.IFERROR(VLOOKUP(A97,Designation!$A$2:$D$148,4,FALSE),"Urban")</f>
        <v>Small Rural</v>
      </c>
    </row>
    <row r="98" spans="1:17" ht="12.75">
      <c r="A98" t="s">
        <v>125</v>
      </c>
      <c r="B98" t="s">
        <v>31</v>
      </c>
      <c r="C98" t="s">
        <v>360</v>
      </c>
      <c r="D98" s="28">
        <v>2137839.65</v>
      </c>
      <c r="E98" s="22">
        <f t="shared" si="18"/>
        <v>641351.8949999999</v>
      </c>
      <c r="F98" s="22">
        <v>0</v>
      </c>
      <c r="G98" s="22">
        <f t="shared" si="19"/>
        <v>641351.8949999999</v>
      </c>
      <c r="H98" s="22">
        <v>29614.551618</v>
      </c>
      <c r="I98" s="23">
        <f t="shared" si="13"/>
        <v>0.3</v>
      </c>
      <c r="J98" s="24">
        <f t="shared" si="14"/>
        <v>0.01385255981102231</v>
      </c>
      <c r="K98" s="25">
        <f t="shared" si="15"/>
        <v>-611737.3433819999</v>
      </c>
      <c r="L98" s="22">
        <f t="shared" si="20"/>
        <v>29614.551617999998</v>
      </c>
      <c r="M98" s="22">
        <f t="shared" si="16"/>
        <v>0</v>
      </c>
      <c r="N98" s="22">
        <v>62477957</v>
      </c>
      <c r="O98" s="31">
        <v>0.474</v>
      </c>
      <c r="P98" s="2">
        <f t="shared" si="17"/>
        <v>0.013852559811022309</v>
      </c>
      <c r="Q98" t="str">
        <f>_xlfn.IFERROR(VLOOKUP(A98,Designation!$A$2:$D$148,4,FALSE),"Urban")</f>
        <v>Small Rural</v>
      </c>
    </row>
    <row r="99" spans="1:17" ht="12.75">
      <c r="A99" t="s">
        <v>126</v>
      </c>
      <c r="B99" t="s">
        <v>31</v>
      </c>
      <c r="C99" t="s">
        <v>361</v>
      </c>
      <c r="D99" s="28">
        <v>4272068.56</v>
      </c>
      <c r="E99" s="22">
        <f t="shared" si="18"/>
        <v>1281620.5679999997</v>
      </c>
      <c r="F99" s="22">
        <v>0</v>
      </c>
      <c r="G99" s="22">
        <f t="shared" si="19"/>
        <v>1281620.5679999997</v>
      </c>
      <c r="H99" s="22">
        <v>130143.29616</v>
      </c>
      <c r="I99" s="23">
        <f aca="true" t="shared" si="21" ref="I99:I130">(E99+F99)/D99</f>
        <v>0.3</v>
      </c>
      <c r="J99" s="24">
        <f aca="true" t="shared" si="22" ref="J99:J130">H99/D99</f>
        <v>0.03046376581559356</v>
      </c>
      <c r="K99" s="25">
        <f aca="true" t="shared" si="23" ref="K99:K130">H99-G99</f>
        <v>-1151477.2718399998</v>
      </c>
      <c r="L99" s="22">
        <f t="shared" si="20"/>
        <v>130143.29616</v>
      </c>
      <c r="M99" s="22">
        <f aca="true" t="shared" si="24" ref="M99:M130">L99-H99</f>
        <v>0</v>
      </c>
      <c r="N99" s="22">
        <v>19599894</v>
      </c>
      <c r="O99" s="31">
        <v>6.64</v>
      </c>
      <c r="P99" s="2">
        <f aca="true" t="shared" si="25" ref="P99:P130">L99/D99</f>
        <v>0.03046376581559356</v>
      </c>
      <c r="Q99" t="str">
        <f>_xlfn.IFERROR(VLOOKUP(A99,Designation!$A$2:$D$148,4,FALSE),"Urban")</f>
        <v>Small Rural</v>
      </c>
    </row>
    <row r="100" spans="1:17" ht="12.75">
      <c r="A100" t="s">
        <v>127</v>
      </c>
      <c r="B100" t="s">
        <v>31</v>
      </c>
      <c r="C100" t="s">
        <v>362</v>
      </c>
      <c r="D100" s="28">
        <v>996476.94</v>
      </c>
      <c r="E100" s="22">
        <f t="shared" si="18"/>
        <v>298943.082</v>
      </c>
      <c r="F100" s="22">
        <v>0</v>
      </c>
      <c r="G100" s="22">
        <f t="shared" si="19"/>
        <v>298943.082</v>
      </c>
      <c r="H100" s="22">
        <v>199983.92637200002</v>
      </c>
      <c r="I100" s="23">
        <f t="shared" si="21"/>
        <v>0.3</v>
      </c>
      <c r="J100" s="24">
        <f t="shared" si="22"/>
        <v>0.20069097271031683</v>
      </c>
      <c r="K100" s="25">
        <f t="shared" si="23"/>
        <v>-98959.15562799998</v>
      </c>
      <c r="L100" s="22">
        <f t="shared" si="20"/>
        <v>199983.926372</v>
      </c>
      <c r="M100" s="22">
        <f t="shared" si="24"/>
        <v>0</v>
      </c>
      <c r="N100" s="22">
        <v>24722948</v>
      </c>
      <c r="O100" s="31">
        <v>8.088999999999999</v>
      </c>
      <c r="P100" s="2">
        <f t="shared" si="25"/>
        <v>0.2006909727103168</v>
      </c>
      <c r="Q100" t="str">
        <f>_xlfn.IFERROR(VLOOKUP(A100,Designation!$A$2:$D$148,4,FALSE),"Urban")</f>
        <v>Small Rural</v>
      </c>
    </row>
    <row r="101" spans="1:17" ht="12.75">
      <c r="A101" t="s">
        <v>233</v>
      </c>
      <c r="B101" t="s">
        <v>363</v>
      </c>
      <c r="C101" t="s">
        <v>364</v>
      </c>
      <c r="D101" s="28">
        <v>3492858.88</v>
      </c>
      <c r="E101" s="22">
        <f t="shared" si="18"/>
        <v>1047857.6639999999</v>
      </c>
      <c r="F101" s="22">
        <v>2963.7100000001956</v>
      </c>
      <c r="G101" s="22">
        <f t="shared" si="19"/>
        <v>1050821.374</v>
      </c>
      <c r="H101" s="22">
        <v>0</v>
      </c>
      <c r="I101" s="23">
        <f t="shared" si="21"/>
        <v>0.30084850550847336</v>
      </c>
      <c r="J101" s="24">
        <f t="shared" si="22"/>
        <v>0</v>
      </c>
      <c r="K101" s="25">
        <f t="shared" si="23"/>
        <v>-1050821.374</v>
      </c>
      <c r="L101" s="22">
        <f t="shared" si="20"/>
        <v>0</v>
      </c>
      <c r="M101" s="22">
        <f t="shared" si="24"/>
        <v>0</v>
      </c>
      <c r="N101" s="22">
        <v>75461579</v>
      </c>
      <c r="O101" s="31">
        <v>0</v>
      </c>
      <c r="P101" s="2">
        <f t="shared" si="25"/>
        <v>0</v>
      </c>
      <c r="Q101" t="str">
        <f>_xlfn.IFERROR(VLOOKUP(A101,Designation!$A$2:$D$148,4,FALSE),"Urban")</f>
        <v>Small Rural</v>
      </c>
    </row>
    <row r="102" spans="1:17" ht="12.75">
      <c r="A102" t="s">
        <v>234</v>
      </c>
      <c r="B102" t="s">
        <v>363</v>
      </c>
      <c r="C102" t="s">
        <v>365</v>
      </c>
      <c r="D102" s="28">
        <v>5626472.34</v>
      </c>
      <c r="E102" s="22">
        <f t="shared" si="18"/>
        <v>1687941.7019999998</v>
      </c>
      <c r="F102" s="22">
        <v>34454.619999999646</v>
      </c>
      <c r="G102" s="22">
        <f t="shared" si="19"/>
        <v>1722396.3219999995</v>
      </c>
      <c r="H102" s="22">
        <v>0</v>
      </c>
      <c r="I102" s="23">
        <f t="shared" si="21"/>
        <v>0.3061236629130926</v>
      </c>
      <c r="J102" s="24">
        <f t="shared" si="22"/>
        <v>0</v>
      </c>
      <c r="K102" s="25">
        <f t="shared" si="23"/>
        <v>-1722396.3219999995</v>
      </c>
      <c r="L102" s="22">
        <f t="shared" si="20"/>
        <v>0</v>
      </c>
      <c r="M102" s="22">
        <f t="shared" si="24"/>
        <v>0</v>
      </c>
      <c r="N102" s="22">
        <v>83321676</v>
      </c>
      <c r="O102" s="31">
        <v>0</v>
      </c>
      <c r="P102" s="2">
        <f t="shared" si="25"/>
        <v>0</v>
      </c>
      <c r="Q102" t="str">
        <f>_xlfn.IFERROR(VLOOKUP(A102,Designation!$A$2:$D$148,4,FALSE),"Urban")</f>
        <v>Small Rural</v>
      </c>
    </row>
    <row r="103" spans="1:17" ht="12.75">
      <c r="A103" t="s">
        <v>235</v>
      </c>
      <c r="B103" t="s">
        <v>363</v>
      </c>
      <c r="C103" t="s">
        <v>366</v>
      </c>
      <c r="D103" s="28">
        <v>1082220.63</v>
      </c>
      <c r="E103" s="22">
        <f t="shared" si="18"/>
        <v>324666.18899999995</v>
      </c>
      <c r="F103" s="22">
        <v>0</v>
      </c>
      <c r="G103" s="22">
        <f t="shared" si="19"/>
        <v>324666.18899999995</v>
      </c>
      <c r="H103" s="22">
        <v>0</v>
      </c>
      <c r="I103" s="23">
        <f t="shared" si="21"/>
        <v>0.3</v>
      </c>
      <c r="J103" s="24">
        <f t="shared" si="22"/>
        <v>0</v>
      </c>
      <c r="K103" s="25">
        <f t="shared" si="23"/>
        <v>-324666.18899999995</v>
      </c>
      <c r="L103" s="22">
        <f t="shared" si="20"/>
        <v>0</v>
      </c>
      <c r="M103" s="22">
        <f t="shared" si="24"/>
        <v>0</v>
      </c>
      <c r="N103" s="22">
        <v>6201370</v>
      </c>
      <c r="O103" s="31">
        <v>0</v>
      </c>
      <c r="P103" s="2">
        <f t="shared" si="25"/>
        <v>0</v>
      </c>
      <c r="Q103" t="str">
        <f>_xlfn.IFERROR(VLOOKUP(A103,Designation!$A$2:$D$148,4,FALSE),"Urban")</f>
        <v>Small Rural</v>
      </c>
    </row>
    <row r="104" spans="1:17" ht="12.75">
      <c r="A104" t="s">
        <v>128</v>
      </c>
      <c r="B104" t="s">
        <v>32</v>
      </c>
      <c r="C104" t="s">
        <v>367</v>
      </c>
      <c r="D104" s="28">
        <v>20297741.07</v>
      </c>
      <c r="E104" s="22">
        <f t="shared" si="18"/>
        <v>5074435.2675</v>
      </c>
      <c r="F104" s="22">
        <v>0</v>
      </c>
      <c r="G104" s="22">
        <f t="shared" si="19"/>
        <v>5074435.2675</v>
      </c>
      <c r="H104" s="22">
        <v>499999.36239</v>
      </c>
      <c r="I104" s="23">
        <f t="shared" si="21"/>
        <v>0.25</v>
      </c>
      <c r="J104" s="24">
        <f t="shared" si="22"/>
        <v>0.02463325158527111</v>
      </c>
      <c r="K104" s="25">
        <f t="shared" si="23"/>
        <v>-4574435.90511</v>
      </c>
      <c r="L104" s="22">
        <f t="shared" si="20"/>
        <v>499999.36238999997</v>
      </c>
      <c r="M104" s="22">
        <f t="shared" si="24"/>
        <v>0</v>
      </c>
      <c r="N104" s="22">
        <v>228414510</v>
      </c>
      <c r="O104" s="31">
        <v>2.189</v>
      </c>
      <c r="P104" s="2">
        <f t="shared" si="25"/>
        <v>0.024633251585271108</v>
      </c>
      <c r="Q104" t="str">
        <f>_xlfn.IFERROR(VLOOKUP(A104,Designation!$A$2:$D$148,4,FALSE),"Urban")</f>
        <v>Rural</v>
      </c>
    </row>
    <row r="105" spans="1:17" ht="12.75">
      <c r="A105" t="s">
        <v>129</v>
      </c>
      <c r="B105" t="s">
        <v>32</v>
      </c>
      <c r="C105" t="s">
        <v>368</v>
      </c>
      <c r="D105" s="28">
        <v>3385956.29</v>
      </c>
      <c r="E105" s="22">
        <f t="shared" si="18"/>
        <v>1015786.887</v>
      </c>
      <c r="F105" s="22">
        <v>0</v>
      </c>
      <c r="G105" s="22">
        <f t="shared" si="19"/>
        <v>1015786.887</v>
      </c>
      <c r="H105" s="22">
        <v>48224.045217</v>
      </c>
      <c r="I105" s="23">
        <f t="shared" si="21"/>
        <v>0.3</v>
      </c>
      <c r="J105" s="24">
        <f t="shared" si="22"/>
        <v>0.014242370865632173</v>
      </c>
      <c r="K105" s="25">
        <f t="shared" si="23"/>
        <v>-967562.841783</v>
      </c>
      <c r="L105" s="22">
        <f t="shared" si="20"/>
        <v>48224.045217000006</v>
      </c>
      <c r="M105" s="22">
        <f t="shared" si="24"/>
        <v>0</v>
      </c>
      <c r="N105" s="22">
        <v>46413903</v>
      </c>
      <c r="O105" s="31">
        <v>1.0390000000000001</v>
      </c>
      <c r="P105" s="2">
        <f t="shared" si="25"/>
        <v>0.014242370865632174</v>
      </c>
      <c r="Q105" t="str">
        <f>_xlfn.IFERROR(VLOOKUP(A105,Designation!$A$2:$D$148,4,FALSE),"Urban")</f>
        <v>Small Rural</v>
      </c>
    </row>
    <row r="106" spans="1:17" ht="12.75">
      <c r="A106" t="s">
        <v>236</v>
      </c>
      <c r="B106" t="s">
        <v>32</v>
      </c>
      <c r="C106" t="s">
        <v>369</v>
      </c>
      <c r="D106" s="28">
        <v>4475640.01</v>
      </c>
      <c r="E106" s="22">
        <f t="shared" si="18"/>
        <v>1342692.0029999998</v>
      </c>
      <c r="F106" s="22">
        <v>0</v>
      </c>
      <c r="G106" s="22">
        <f t="shared" si="19"/>
        <v>1342692.0029999998</v>
      </c>
      <c r="H106" s="22">
        <v>0</v>
      </c>
      <c r="I106" s="23">
        <f t="shared" si="21"/>
        <v>0.3</v>
      </c>
      <c r="J106" s="24">
        <f t="shared" si="22"/>
        <v>0</v>
      </c>
      <c r="K106" s="25">
        <f t="shared" si="23"/>
        <v>-1342692.0029999998</v>
      </c>
      <c r="L106" s="22">
        <f t="shared" si="20"/>
        <v>0</v>
      </c>
      <c r="M106" s="22">
        <f t="shared" si="24"/>
        <v>0</v>
      </c>
      <c r="N106" s="22">
        <v>41108249</v>
      </c>
      <c r="O106" s="31">
        <v>0</v>
      </c>
      <c r="P106" s="2">
        <f t="shared" si="25"/>
        <v>0</v>
      </c>
      <c r="Q106" t="str">
        <f>_xlfn.IFERROR(VLOOKUP(A106,Designation!$A$2:$D$148,4,FALSE),"Urban")</f>
        <v>Small Rural</v>
      </c>
    </row>
    <row r="107" spans="1:17" ht="12.75">
      <c r="A107" t="s">
        <v>130</v>
      </c>
      <c r="B107" t="s">
        <v>32</v>
      </c>
      <c r="C107" t="s">
        <v>370</v>
      </c>
      <c r="D107" s="28">
        <v>3185469.79</v>
      </c>
      <c r="E107" s="22">
        <f t="shared" si="18"/>
        <v>955640.9369999999</v>
      </c>
      <c r="F107" s="22">
        <v>0</v>
      </c>
      <c r="G107" s="22">
        <f t="shared" si="19"/>
        <v>955640.9369999999</v>
      </c>
      <c r="H107" s="22">
        <v>444974.96367</v>
      </c>
      <c r="I107" s="23">
        <f t="shared" si="21"/>
        <v>0.3</v>
      </c>
      <c r="J107" s="24">
        <f t="shared" si="22"/>
        <v>0.1396889605002344</v>
      </c>
      <c r="K107" s="25">
        <f t="shared" si="23"/>
        <v>-510665.9733299999</v>
      </c>
      <c r="L107" s="22">
        <f t="shared" si="20"/>
        <v>444974.96367</v>
      </c>
      <c r="M107" s="22">
        <f t="shared" si="24"/>
        <v>0</v>
      </c>
      <c r="N107" s="22">
        <v>57826506</v>
      </c>
      <c r="O107" s="31">
        <v>7.695</v>
      </c>
      <c r="P107" s="2">
        <f t="shared" si="25"/>
        <v>0.1396889605002344</v>
      </c>
      <c r="Q107" t="str">
        <f>_xlfn.IFERROR(VLOOKUP(A107,Designation!$A$2:$D$148,4,FALSE),"Urban")</f>
        <v>Small Rural</v>
      </c>
    </row>
    <row r="108" spans="1:17" ht="12.75">
      <c r="A108" t="s">
        <v>131</v>
      </c>
      <c r="B108" t="s">
        <v>33</v>
      </c>
      <c r="C108" t="s">
        <v>371</v>
      </c>
      <c r="D108" s="28">
        <v>3031083.9</v>
      </c>
      <c r="E108" s="22">
        <f t="shared" si="18"/>
        <v>909325.1699999999</v>
      </c>
      <c r="F108" s="22">
        <v>31853.88000000012</v>
      </c>
      <c r="G108" s="22">
        <f t="shared" si="19"/>
        <v>941179.05</v>
      </c>
      <c r="H108" s="22">
        <v>5410.4001</v>
      </c>
      <c r="I108" s="23">
        <f t="shared" si="21"/>
        <v>0.3105090723486737</v>
      </c>
      <c r="J108" s="24">
        <f t="shared" si="22"/>
        <v>0.0017849720689024806</v>
      </c>
      <c r="K108" s="25">
        <f t="shared" si="23"/>
        <v>-935768.6499000001</v>
      </c>
      <c r="L108" s="22">
        <f t="shared" si="20"/>
        <v>5410.400100000001</v>
      </c>
      <c r="M108" s="22">
        <f t="shared" si="24"/>
        <v>0</v>
      </c>
      <c r="N108" s="22">
        <v>386457150</v>
      </c>
      <c r="O108" s="31">
        <v>0.014</v>
      </c>
      <c r="P108" s="2">
        <f t="shared" si="25"/>
        <v>0.001784972068902481</v>
      </c>
      <c r="Q108" t="str">
        <f>_xlfn.IFERROR(VLOOKUP(A108,Designation!$A$2:$D$148,4,FALSE),"Urban")</f>
        <v>Small Rural</v>
      </c>
    </row>
    <row r="109" spans="1:17" ht="12.75">
      <c r="A109" t="s">
        <v>180</v>
      </c>
      <c r="B109" t="s">
        <v>33</v>
      </c>
      <c r="C109" t="s">
        <v>372</v>
      </c>
      <c r="D109" s="28">
        <v>4420160.03</v>
      </c>
      <c r="E109" s="22">
        <f t="shared" si="18"/>
        <v>1326048.009</v>
      </c>
      <c r="F109" s="22">
        <v>0</v>
      </c>
      <c r="G109" s="22">
        <f t="shared" si="19"/>
        <v>1326048.009</v>
      </c>
      <c r="H109" s="22">
        <v>350042.1318</v>
      </c>
      <c r="I109" s="23">
        <f t="shared" si="21"/>
        <v>0.3</v>
      </c>
      <c r="J109" s="24">
        <f t="shared" si="22"/>
        <v>0.07919218522049754</v>
      </c>
      <c r="K109" s="25">
        <f t="shared" si="23"/>
        <v>-976005.8772000001</v>
      </c>
      <c r="L109" s="22">
        <f t="shared" si="20"/>
        <v>350042.13180000003</v>
      </c>
      <c r="M109" s="22">
        <f t="shared" si="24"/>
        <v>0</v>
      </c>
      <c r="N109" s="22">
        <v>216075390</v>
      </c>
      <c r="O109" s="31">
        <v>1.62</v>
      </c>
      <c r="P109" s="2">
        <f t="shared" si="25"/>
        <v>0.07919218522049755</v>
      </c>
      <c r="Q109" t="str">
        <f>_xlfn.IFERROR(VLOOKUP(A109,Designation!$A$2:$D$148,4,FALSE),"Urban")</f>
        <v>Small Rural</v>
      </c>
    </row>
    <row r="110" spans="1:17" ht="12.75">
      <c r="A110" t="s">
        <v>132</v>
      </c>
      <c r="B110" t="s">
        <v>33</v>
      </c>
      <c r="C110" t="s">
        <v>373</v>
      </c>
      <c r="D110" s="28">
        <v>220126224.13</v>
      </c>
      <c r="E110" s="22">
        <f t="shared" si="18"/>
        <v>55031556.0325</v>
      </c>
      <c r="F110" s="22">
        <v>964429.9400000125</v>
      </c>
      <c r="G110" s="22">
        <f t="shared" si="19"/>
        <v>55995985.97250001</v>
      </c>
      <c r="H110" s="22">
        <v>16470674.78147</v>
      </c>
      <c r="I110" s="23">
        <f t="shared" si="21"/>
        <v>0.2543812587246781</v>
      </c>
      <c r="J110" s="24">
        <f t="shared" si="22"/>
        <v>0.0748237737078655</v>
      </c>
      <c r="K110" s="25">
        <f t="shared" si="23"/>
        <v>-39525311.19103001</v>
      </c>
      <c r="L110" s="22">
        <f t="shared" si="20"/>
        <v>16470674.781469999</v>
      </c>
      <c r="M110" s="22">
        <f t="shared" si="24"/>
        <v>0</v>
      </c>
      <c r="N110" s="22">
        <v>2484639430</v>
      </c>
      <c r="O110" s="31">
        <v>6.629</v>
      </c>
      <c r="P110" s="2">
        <f t="shared" si="25"/>
        <v>0.07482377370786548</v>
      </c>
      <c r="Q110" t="str">
        <f>_xlfn.IFERROR(VLOOKUP(A110,Designation!$A$2:$D$148,4,FALSE),"Urban")</f>
        <v>Urban</v>
      </c>
    </row>
    <row r="111" spans="1:17" ht="12.75">
      <c r="A111" t="s">
        <v>133</v>
      </c>
      <c r="B111" t="s">
        <v>6</v>
      </c>
      <c r="C111" t="s">
        <v>374</v>
      </c>
      <c r="D111" s="28">
        <v>2048529.01</v>
      </c>
      <c r="E111" s="22">
        <f t="shared" si="18"/>
        <v>614558.703</v>
      </c>
      <c r="F111" s="22">
        <v>0</v>
      </c>
      <c r="G111" s="22">
        <f t="shared" si="19"/>
        <v>614558.703</v>
      </c>
      <c r="H111" s="22">
        <v>70018.945476</v>
      </c>
      <c r="I111" s="23">
        <f t="shared" si="21"/>
        <v>0.3</v>
      </c>
      <c r="J111" s="24">
        <f t="shared" si="22"/>
        <v>0.0341801093048714</v>
      </c>
      <c r="K111" s="25">
        <f t="shared" si="23"/>
        <v>-544539.757524</v>
      </c>
      <c r="L111" s="22">
        <f t="shared" si="20"/>
        <v>70018.945476</v>
      </c>
      <c r="M111" s="22">
        <f t="shared" si="24"/>
        <v>0</v>
      </c>
      <c r="N111" s="22">
        <v>54531889</v>
      </c>
      <c r="O111" s="31">
        <v>1.284</v>
      </c>
      <c r="P111" s="2">
        <f t="shared" si="25"/>
        <v>0.0341801093048714</v>
      </c>
      <c r="Q111" t="str">
        <f>_xlfn.IFERROR(VLOOKUP(A111,Designation!$A$2:$D$148,4,FALSE),"Urban")</f>
        <v>Small Rural</v>
      </c>
    </row>
    <row r="112" spans="1:17" ht="12.75">
      <c r="A112" t="s">
        <v>134</v>
      </c>
      <c r="B112" t="s">
        <v>34</v>
      </c>
      <c r="C112" t="s">
        <v>375</v>
      </c>
      <c r="D112" s="28">
        <v>19944607.49</v>
      </c>
      <c r="E112" s="22">
        <f t="shared" si="18"/>
        <v>4986151.8725</v>
      </c>
      <c r="F112" s="22">
        <v>0</v>
      </c>
      <c r="G112" s="22">
        <f t="shared" si="19"/>
        <v>4986151.8725</v>
      </c>
      <c r="H112" s="22">
        <v>2178027.9214500003</v>
      </c>
      <c r="I112" s="23">
        <f t="shared" si="21"/>
        <v>0.25</v>
      </c>
      <c r="J112" s="24">
        <f t="shared" si="22"/>
        <v>0.10920384983971426</v>
      </c>
      <c r="K112" s="25">
        <f t="shared" si="23"/>
        <v>-2808123.9510499993</v>
      </c>
      <c r="L112" s="22">
        <f t="shared" si="20"/>
        <v>2178027.92145</v>
      </c>
      <c r="M112" s="22">
        <f t="shared" si="24"/>
        <v>0</v>
      </c>
      <c r="N112" s="22">
        <v>411725505</v>
      </c>
      <c r="O112" s="31">
        <v>5.29</v>
      </c>
      <c r="P112" s="2">
        <f t="shared" si="25"/>
        <v>0.10920384983971425</v>
      </c>
      <c r="Q112" t="str">
        <f>_xlfn.IFERROR(VLOOKUP(A112,Designation!$A$2:$D$148,4,FALSE),"Urban")</f>
        <v>Rural</v>
      </c>
    </row>
    <row r="113" spans="1:17" ht="12.75">
      <c r="A113" t="s">
        <v>237</v>
      </c>
      <c r="B113" t="s">
        <v>49</v>
      </c>
      <c r="C113" t="s">
        <v>376</v>
      </c>
      <c r="D113" s="28">
        <v>26484159.91</v>
      </c>
      <c r="E113" s="22">
        <f t="shared" si="18"/>
        <v>6621039.9775</v>
      </c>
      <c r="F113" s="22">
        <v>187923.2199999988</v>
      </c>
      <c r="G113" s="22">
        <f t="shared" si="19"/>
        <v>6808963.197499999</v>
      </c>
      <c r="H113" s="22">
        <v>0</v>
      </c>
      <c r="I113" s="23">
        <f t="shared" si="21"/>
        <v>0.2570956836327303</v>
      </c>
      <c r="J113" s="24">
        <f t="shared" si="22"/>
        <v>0</v>
      </c>
      <c r="K113" s="25">
        <f t="shared" si="23"/>
        <v>-6808963.197499999</v>
      </c>
      <c r="L113" s="22">
        <f t="shared" si="20"/>
        <v>0</v>
      </c>
      <c r="M113" s="22">
        <f t="shared" si="24"/>
        <v>0</v>
      </c>
      <c r="N113" s="22">
        <v>604219120</v>
      </c>
      <c r="O113" s="31">
        <v>0</v>
      </c>
      <c r="P113" s="2">
        <f t="shared" si="25"/>
        <v>0</v>
      </c>
      <c r="Q113" t="str">
        <f>_xlfn.IFERROR(VLOOKUP(A113,Designation!$A$2:$D$148,4,FALSE),"Urban")</f>
        <v>Rural</v>
      </c>
    </row>
    <row r="114" spans="1:17" ht="12.75">
      <c r="A114" t="s">
        <v>135</v>
      </c>
      <c r="B114" t="s">
        <v>49</v>
      </c>
      <c r="C114" t="s">
        <v>59</v>
      </c>
      <c r="D114" s="28">
        <v>7450731.37</v>
      </c>
      <c r="E114" s="22">
        <f t="shared" si="18"/>
        <v>2235219.411</v>
      </c>
      <c r="F114" s="22">
        <v>70570.4700000002</v>
      </c>
      <c r="G114" s="22">
        <f t="shared" si="19"/>
        <v>2305789.881</v>
      </c>
      <c r="H114" s="22">
        <v>390026.42236</v>
      </c>
      <c r="I114" s="23">
        <f t="shared" si="21"/>
        <v>0.30947161647568566</v>
      </c>
      <c r="J114" s="24">
        <f t="shared" si="22"/>
        <v>0.05234740094515044</v>
      </c>
      <c r="K114" s="25">
        <f t="shared" si="23"/>
        <v>-1915763.45864</v>
      </c>
      <c r="L114" s="22">
        <f t="shared" si="20"/>
        <v>390026.42235999997</v>
      </c>
      <c r="M114" s="22">
        <f t="shared" si="24"/>
        <v>0</v>
      </c>
      <c r="N114" s="22">
        <v>62017240</v>
      </c>
      <c r="O114" s="31">
        <v>6.289</v>
      </c>
      <c r="P114" s="2">
        <f t="shared" si="25"/>
        <v>0.05234740094515043</v>
      </c>
      <c r="Q114" t="str">
        <f>_xlfn.IFERROR(VLOOKUP(A114,Designation!$A$2:$D$148,4,FALSE),"Urban")</f>
        <v>Small Rural</v>
      </c>
    </row>
    <row r="115" spans="1:17" ht="12.75">
      <c r="A115" t="s">
        <v>136</v>
      </c>
      <c r="B115" t="s">
        <v>49</v>
      </c>
      <c r="C115" t="s">
        <v>377</v>
      </c>
      <c r="D115" s="28">
        <v>5821855.87</v>
      </c>
      <c r="E115" s="22">
        <f t="shared" si="18"/>
        <v>1746556.761</v>
      </c>
      <c r="F115" s="22">
        <v>63148.970000000205</v>
      </c>
      <c r="G115" s="22">
        <f t="shared" si="19"/>
        <v>1809705.7310000001</v>
      </c>
      <c r="H115" s="22">
        <v>57808.46125</v>
      </c>
      <c r="I115" s="23">
        <f t="shared" si="21"/>
        <v>0.31084687965660684</v>
      </c>
      <c r="J115" s="24">
        <f t="shared" si="22"/>
        <v>0.009929558982709752</v>
      </c>
      <c r="K115" s="25">
        <f t="shared" si="23"/>
        <v>-1751897.2697500002</v>
      </c>
      <c r="L115" s="22">
        <f t="shared" si="20"/>
        <v>57808.46125</v>
      </c>
      <c r="M115" s="22">
        <f t="shared" si="24"/>
        <v>0</v>
      </c>
      <c r="N115" s="22">
        <v>54794750</v>
      </c>
      <c r="O115" s="31">
        <v>1.055</v>
      </c>
      <c r="P115" s="2">
        <f t="shared" si="25"/>
        <v>0.009929558982709752</v>
      </c>
      <c r="Q115" t="str">
        <f>_xlfn.IFERROR(VLOOKUP(A115,Designation!$A$2:$D$148,4,FALSE),"Urban")</f>
        <v>Small Rural</v>
      </c>
    </row>
    <row r="116" spans="1:17" ht="12.75">
      <c r="A116" t="s">
        <v>238</v>
      </c>
      <c r="B116" t="s">
        <v>60</v>
      </c>
      <c r="C116" t="s">
        <v>378</v>
      </c>
      <c r="D116" s="28">
        <v>61864247.61</v>
      </c>
      <c r="E116" s="22">
        <f t="shared" si="18"/>
        <v>15466061.9025</v>
      </c>
      <c r="F116" s="22">
        <v>0</v>
      </c>
      <c r="G116" s="22">
        <f t="shared" si="19"/>
        <v>15466061.9025</v>
      </c>
      <c r="H116" s="22">
        <v>0</v>
      </c>
      <c r="I116" s="23">
        <f t="shared" si="21"/>
        <v>0.25</v>
      </c>
      <c r="J116" s="24">
        <f t="shared" si="22"/>
        <v>0</v>
      </c>
      <c r="K116" s="25">
        <f t="shared" si="23"/>
        <v>-15466061.9025</v>
      </c>
      <c r="L116" s="22">
        <f t="shared" si="20"/>
        <v>0</v>
      </c>
      <c r="M116" s="22">
        <f t="shared" si="24"/>
        <v>0</v>
      </c>
      <c r="N116" s="22">
        <v>810935640</v>
      </c>
      <c r="O116" s="31">
        <v>0</v>
      </c>
      <c r="P116" s="2">
        <f t="shared" si="25"/>
        <v>0</v>
      </c>
      <c r="Q116" t="str">
        <f>_xlfn.IFERROR(VLOOKUP(A116,Designation!$A$2:$D$148,4,FALSE),"Urban")</f>
        <v>Rural</v>
      </c>
    </row>
    <row r="117" spans="1:17" ht="12.75">
      <c r="A117" t="s">
        <v>137</v>
      </c>
      <c r="B117" t="s">
        <v>60</v>
      </c>
      <c r="C117" t="s">
        <v>379</v>
      </c>
      <c r="D117" s="28">
        <v>4025197.77</v>
      </c>
      <c r="E117" s="22">
        <f t="shared" si="18"/>
        <v>1207559.331</v>
      </c>
      <c r="F117" s="22">
        <v>0</v>
      </c>
      <c r="G117" s="22">
        <f t="shared" si="19"/>
        <v>1207559.331</v>
      </c>
      <c r="H117" s="22">
        <v>248000.55322</v>
      </c>
      <c r="I117" s="23">
        <f t="shared" si="21"/>
        <v>0.3</v>
      </c>
      <c r="J117" s="24">
        <f t="shared" si="22"/>
        <v>0.061612016946933766</v>
      </c>
      <c r="K117" s="25">
        <f t="shared" si="23"/>
        <v>-959558.77778</v>
      </c>
      <c r="L117" s="22">
        <f t="shared" si="20"/>
        <v>248000.55322</v>
      </c>
      <c r="M117" s="22">
        <f t="shared" si="24"/>
        <v>0</v>
      </c>
      <c r="N117" s="22">
        <v>24571540</v>
      </c>
      <c r="O117" s="31">
        <v>10.093</v>
      </c>
      <c r="P117" s="2">
        <f t="shared" si="25"/>
        <v>0.061612016946933766</v>
      </c>
      <c r="Q117" t="str">
        <f>_xlfn.IFERROR(VLOOKUP(A117,Designation!$A$2:$D$148,4,FALSE),"Urban")</f>
        <v>Small Rural</v>
      </c>
    </row>
    <row r="118" spans="1:17" ht="12.75">
      <c r="A118" t="s">
        <v>138</v>
      </c>
      <c r="B118" t="s">
        <v>35</v>
      </c>
      <c r="C118" t="s">
        <v>380</v>
      </c>
      <c r="D118" s="28">
        <v>14807791.23</v>
      </c>
      <c r="E118" s="22">
        <f t="shared" si="18"/>
        <v>3701947.8075</v>
      </c>
      <c r="F118" s="22">
        <v>0</v>
      </c>
      <c r="G118" s="22">
        <f t="shared" si="19"/>
        <v>3701947.8075</v>
      </c>
      <c r="H118" s="22">
        <v>2399946.376603</v>
      </c>
      <c r="I118" s="23">
        <f t="shared" si="21"/>
        <v>0.25</v>
      </c>
      <c r="J118" s="24">
        <f t="shared" si="22"/>
        <v>0.16207321803273422</v>
      </c>
      <c r="K118" s="25">
        <f t="shared" si="23"/>
        <v>-1302001.4308970002</v>
      </c>
      <c r="L118" s="22">
        <f t="shared" si="20"/>
        <v>2399946.376603</v>
      </c>
      <c r="M118" s="22">
        <f t="shared" si="24"/>
        <v>0</v>
      </c>
      <c r="N118" s="22">
        <v>261062371</v>
      </c>
      <c r="O118" s="31">
        <v>9.193</v>
      </c>
      <c r="P118" s="2">
        <f t="shared" si="25"/>
        <v>0.16207321803273422</v>
      </c>
      <c r="Q118" t="str">
        <f>_xlfn.IFERROR(VLOOKUP(A118,Designation!$A$2:$D$148,4,FALSE),"Urban")</f>
        <v>Rural</v>
      </c>
    </row>
    <row r="119" spans="1:17" ht="12.75">
      <c r="A119" t="s">
        <v>139</v>
      </c>
      <c r="B119" t="s">
        <v>35</v>
      </c>
      <c r="C119" t="s">
        <v>381</v>
      </c>
      <c r="D119" s="28">
        <v>35174723.61</v>
      </c>
      <c r="E119" s="22">
        <f t="shared" si="18"/>
        <v>8793680.9025</v>
      </c>
      <c r="F119" s="22">
        <v>0</v>
      </c>
      <c r="G119" s="22">
        <f t="shared" si="19"/>
        <v>8793680.9025</v>
      </c>
      <c r="H119" s="22">
        <v>549269.9202</v>
      </c>
      <c r="I119" s="23">
        <f t="shared" si="21"/>
        <v>0.25</v>
      </c>
      <c r="J119" s="24">
        <f t="shared" si="22"/>
        <v>0.01561547224336527</v>
      </c>
      <c r="K119" s="25">
        <f t="shared" si="23"/>
        <v>-8244410.9823</v>
      </c>
      <c r="L119" s="22">
        <f t="shared" si="20"/>
        <v>549269.9202</v>
      </c>
      <c r="M119" s="22">
        <f t="shared" si="24"/>
        <v>0</v>
      </c>
      <c r="N119" s="22">
        <v>347639190</v>
      </c>
      <c r="O119" s="31">
        <v>1.58</v>
      </c>
      <c r="P119" s="2">
        <f t="shared" si="25"/>
        <v>0.01561547224336527</v>
      </c>
      <c r="Q119" t="str">
        <f>_xlfn.IFERROR(VLOOKUP(A119,Designation!$A$2:$D$148,4,FALSE),"Urban")</f>
        <v>Rural</v>
      </c>
    </row>
    <row r="120" spans="1:17" ht="12.75">
      <c r="A120" t="s">
        <v>140</v>
      </c>
      <c r="B120" t="s">
        <v>35</v>
      </c>
      <c r="C120" t="s">
        <v>382</v>
      </c>
      <c r="D120" s="28">
        <v>3563941.39</v>
      </c>
      <c r="E120" s="22">
        <f t="shared" si="18"/>
        <v>1069182.417</v>
      </c>
      <c r="F120" s="22">
        <v>1230.7399999999907</v>
      </c>
      <c r="G120" s="22">
        <f t="shared" si="19"/>
        <v>1070413.157</v>
      </c>
      <c r="H120" s="22">
        <v>9602.89113</v>
      </c>
      <c r="I120" s="23">
        <f t="shared" si="21"/>
        <v>0.3003453311559649</v>
      </c>
      <c r="J120" s="24">
        <f t="shared" si="22"/>
        <v>0.002694458207686743</v>
      </c>
      <c r="K120" s="25">
        <f t="shared" si="23"/>
        <v>-1060810.26587</v>
      </c>
      <c r="L120" s="22">
        <f t="shared" si="20"/>
        <v>9602.891129999998</v>
      </c>
      <c r="M120" s="22">
        <f t="shared" si="24"/>
        <v>0</v>
      </c>
      <c r="N120" s="22">
        <v>31692710</v>
      </c>
      <c r="O120" s="31">
        <v>0.303</v>
      </c>
      <c r="P120" s="2">
        <f t="shared" si="25"/>
        <v>0.0026944582076867426</v>
      </c>
      <c r="Q120" t="str">
        <f>_xlfn.IFERROR(VLOOKUP(A120,Designation!$A$2:$D$148,4,FALSE),"Urban")</f>
        <v>Small Rural</v>
      </c>
    </row>
    <row r="121" spans="1:17" ht="12.75">
      <c r="A121" t="s">
        <v>239</v>
      </c>
      <c r="B121" t="s">
        <v>35</v>
      </c>
      <c r="C121" t="s">
        <v>383</v>
      </c>
      <c r="D121" s="28">
        <v>9249359.61</v>
      </c>
      <c r="E121" s="22">
        <f t="shared" si="18"/>
        <v>2774807.883</v>
      </c>
      <c r="F121" s="22">
        <v>0</v>
      </c>
      <c r="G121" s="22">
        <f t="shared" si="19"/>
        <v>2774807.883</v>
      </c>
      <c r="H121" s="22">
        <v>0</v>
      </c>
      <c r="I121" s="23">
        <f t="shared" si="21"/>
        <v>0.3</v>
      </c>
      <c r="J121" s="24">
        <f t="shared" si="22"/>
        <v>0</v>
      </c>
      <c r="K121" s="25">
        <f t="shared" si="23"/>
        <v>-2774807.883</v>
      </c>
      <c r="L121" s="22">
        <f t="shared" si="20"/>
        <v>0</v>
      </c>
      <c r="M121" s="22">
        <f t="shared" si="24"/>
        <v>0</v>
      </c>
      <c r="N121" s="22">
        <v>516962230</v>
      </c>
      <c r="O121" s="31">
        <v>0</v>
      </c>
      <c r="P121" s="2">
        <f t="shared" si="25"/>
        <v>0</v>
      </c>
      <c r="Q121" t="str">
        <f>_xlfn.IFERROR(VLOOKUP(A121,Designation!$A$2:$D$148,4,FALSE),"Urban")</f>
        <v>Small Rural</v>
      </c>
    </row>
    <row r="122" spans="1:17" ht="12.75">
      <c r="A122" t="s">
        <v>240</v>
      </c>
      <c r="B122" t="s">
        <v>36</v>
      </c>
      <c r="C122" t="s">
        <v>384</v>
      </c>
      <c r="D122" s="28">
        <v>15469078.47</v>
      </c>
      <c r="E122" s="22">
        <f t="shared" si="18"/>
        <v>3867269.6175</v>
      </c>
      <c r="F122" s="22">
        <v>0</v>
      </c>
      <c r="G122" s="22">
        <f t="shared" si="19"/>
        <v>3867269.6175</v>
      </c>
      <c r="H122" s="22">
        <v>0</v>
      </c>
      <c r="I122" s="23">
        <f t="shared" si="21"/>
        <v>0.25</v>
      </c>
      <c r="J122" s="24">
        <f t="shared" si="22"/>
        <v>0</v>
      </c>
      <c r="K122" s="25">
        <f t="shared" si="23"/>
        <v>-3867269.6175</v>
      </c>
      <c r="L122" s="22">
        <f t="shared" si="20"/>
        <v>0</v>
      </c>
      <c r="M122" s="22">
        <f t="shared" si="24"/>
        <v>0</v>
      </c>
      <c r="N122" s="22">
        <v>81000278</v>
      </c>
      <c r="O122" s="31">
        <v>0</v>
      </c>
      <c r="P122" s="2">
        <f t="shared" si="25"/>
        <v>0</v>
      </c>
      <c r="Q122" t="str">
        <f>_xlfn.IFERROR(VLOOKUP(A122,Designation!$A$2:$D$148,4,FALSE),"Urban")</f>
        <v>Rural</v>
      </c>
    </row>
    <row r="123" spans="1:17" ht="12.75">
      <c r="A123" t="s">
        <v>241</v>
      </c>
      <c r="B123" t="s">
        <v>36</v>
      </c>
      <c r="C123" t="s">
        <v>385</v>
      </c>
      <c r="D123" s="28">
        <v>8099461.84</v>
      </c>
      <c r="E123" s="22">
        <f t="shared" si="18"/>
        <v>2429838.5519999997</v>
      </c>
      <c r="F123" s="22">
        <v>0</v>
      </c>
      <c r="G123" s="22">
        <f t="shared" si="19"/>
        <v>2429838.5519999997</v>
      </c>
      <c r="H123" s="22">
        <v>0</v>
      </c>
      <c r="I123" s="23">
        <f t="shared" si="21"/>
        <v>0.3</v>
      </c>
      <c r="J123" s="24">
        <f t="shared" si="22"/>
        <v>0</v>
      </c>
      <c r="K123" s="25">
        <f t="shared" si="23"/>
        <v>-2429838.5519999997</v>
      </c>
      <c r="L123" s="22">
        <f t="shared" si="20"/>
        <v>0</v>
      </c>
      <c r="M123" s="22">
        <f t="shared" si="24"/>
        <v>0</v>
      </c>
      <c r="N123" s="22">
        <v>36885639</v>
      </c>
      <c r="O123" s="31">
        <v>0</v>
      </c>
      <c r="P123" s="2">
        <f t="shared" si="25"/>
        <v>0</v>
      </c>
      <c r="Q123" t="str">
        <f>_xlfn.IFERROR(VLOOKUP(A123,Designation!$A$2:$D$148,4,FALSE),"Urban")</f>
        <v>Small Rural</v>
      </c>
    </row>
    <row r="124" spans="1:17" ht="12.75">
      <c r="A124" t="s">
        <v>242</v>
      </c>
      <c r="B124" t="s">
        <v>36</v>
      </c>
      <c r="C124" t="s">
        <v>386</v>
      </c>
      <c r="D124" s="28">
        <v>3410038.08</v>
      </c>
      <c r="E124" s="22">
        <f t="shared" si="18"/>
        <v>1023011.424</v>
      </c>
      <c r="F124" s="22">
        <v>0</v>
      </c>
      <c r="G124" s="22">
        <f t="shared" si="19"/>
        <v>1023011.424</v>
      </c>
      <c r="H124" s="22">
        <v>0</v>
      </c>
      <c r="I124" s="23">
        <f t="shared" si="21"/>
        <v>0.3</v>
      </c>
      <c r="J124" s="24">
        <f t="shared" si="22"/>
        <v>0</v>
      </c>
      <c r="K124" s="25">
        <f t="shared" si="23"/>
        <v>-1023011.424</v>
      </c>
      <c r="L124" s="22">
        <f t="shared" si="20"/>
        <v>0</v>
      </c>
      <c r="M124" s="22">
        <f t="shared" si="24"/>
        <v>0</v>
      </c>
      <c r="N124" s="22">
        <v>11110891</v>
      </c>
      <c r="O124" s="31">
        <v>0</v>
      </c>
      <c r="P124" s="2">
        <f t="shared" si="25"/>
        <v>0</v>
      </c>
      <c r="Q124" t="str">
        <f>_xlfn.IFERROR(VLOOKUP(A124,Designation!$A$2:$D$148,4,FALSE),"Urban")</f>
        <v>Small Rural</v>
      </c>
    </row>
    <row r="125" spans="1:17" ht="12.75">
      <c r="A125" t="s">
        <v>243</v>
      </c>
      <c r="B125" t="s">
        <v>36</v>
      </c>
      <c r="C125" t="s">
        <v>387</v>
      </c>
      <c r="D125" s="28">
        <v>4815715.75</v>
      </c>
      <c r="E125" s="22">
        <f t="shared" si="18"/>
        <v>1444714.7249999999</v>
      </c>
      <c r="F125" s="22">
        <v>0</v>
      </c>
      <c r="G125" s="22">
        <f t="shared" si="19"/>
        <v>1444714.7249999999</v>
      </c>
      <c r="H125" s="22">
        <v>0</v>
      </c>
      <c r="I125" s="23">
        <f t="shared" si="21"/>
        <v>0.3</v>
      </c>
      <c r="J125" s="24">
        <f t="shared" si="22"/>
        <v>0</v>
      </c>
      <c r="K125" s="25">
        <f t="shared" si="23"/>
        <v>-1444714.7249999999</v>
      </c>
      <c r="L125" s="22">
        <f t="shared" si="20"/>
        <v>0</v>
      </c>
      <c r="M125" s="22">
        <f t="shared" si="24"/>
        <v>0</v>
      </c>
      <c r="N125" s="22">
        <v>28103258</v>
      </c>
      <c r="O125" s="31">
        <v>0</v>
      </c>
      <c r="P125" s="2">
        <f t="shared" si="25"/>
        <v>0</v>
      </c>
      <c r="Q125" t="str">
        <f>_xlfn.IFERROR(VLOOKUP(A125,Designation!$A$2:$D$148,4,FALSE),"Urban")</f>
        <v>Small Rural</v>
      </c>
    </row>
    <row r="126" spans="1:17" ht="12.75">
      <c r="A126" t="s">
        <v>244</v>
      </c>
      <c r="B126" t="s">
        <v>36</v>
      </c>
      <c r="C126" t="s">
        <v>388</v>
      </c>
      <c r="D126" s="28">
        <v>3582082.77</v>
      </c>
      <c r="E126" s="22">
        <f t="shared" si="18"/>
        <v>1074624.831</v>
      </c>
      <c r="F126" s="22">
        <v>0</v>
      </c>
      <c r="G126" s="22">
        <f t="shared" si="19"/>
        <v>1074624.831</v>
      </c>
      <c r="H126" s="22">
        <v>0</v>
      </c>
      <c r="I126" s="23">
        <f t="shared" si="21"/>
        <v>0.3</v>
      </c>
      <c r="J126" s="24">
        <f t="shared" si="22"/>
        <v>0</v>
      </c>
      <c r="K126" s="25">
        <f t="shared" si="23"/>
        <v>-1074624.831</v>
      </c>
      <c r="L126" s="22">
        <f t="shared" si="20"/>
        <v>0</v>
      </c>
      <c r="M126" s="22">
        <f t="shared" si="24"/>
        <v>0</v>
      </c>
      <c r="N126" s="22">
        <v>8571918</v>
      </c>
      <c r="O126" s="31">
        <v>0</v>
      </c>
      <c r="P126" s="2">
        <f t="shared" si="25"/>
        <v>0</v>
      </c>
      <c r="Q126" t="str">
        <f>_xlfn.IFERROR(VLOOKUP(A126,Designation!$A$2:$D$148,4,FALSE),"Urban")</f>
        <v>Small Rural</v>
      </c>
    </row>
    <row r="127" spans="1:17" ht="12.75">
      <c r="A127" t="s">
        <v>141</v>
      </c>
      <c r="B127" t="s">
        <v>36</v>
      </c>
      <c r="C127" t="s">
        <v>389</v>
      </c>
      <c r="D127" s="28">
        <v>4411751.32</v>
      </c>
      <c r="E127" s="22">
        <f t="shared" si="18"/>
        <v>1323525.396</v>
      </c>
      <c r="F127" s="22">
        <v>0</v>
      </c>
      <c r="G127" s="22">
        <f t="shared" si="19"/>
        <v>1323525.396</v>
      </c>
      <c r="H127" s="22">
        <v>15858.706402</v>
      </c>
      <c r="I127" s="23">
        <f t="shared" si="21"/>
        <v>0.3</v>
      </c>
      <c r="J127" s="24">
        <f t="shared" si="22"/>
        <v>0.0035946510244371614</v>
      </c>
      <c r="K127" s="25">
        <f t="shared" si="23"/>
        <v>-1307666.689598</v>
      </c>
      <c r="L127" s="22">
        <f t="shared" si="20"/>
        <v>15858.706402</v>
      </c>
      <c r="M127" s="22">
        <f t="shared" si="24"/>
        <v>0</v>
      </c>
      <c r="N127" s="22">
        <v>20305642</v>
      </c>
      <c r="O127" s="31">
        <v>0.781</v>
      </c>
      <c r="P127" s="2">
        <f t="shared" si="25"/>
        <v>0.0035946510244371614</v>
      </c>
      <c r="Q127" t="str">
        <f>_xlfn.IFERROR(VLOOKUP(A127,Designation!$A$2:$D$148,4,FALSE),"Urban")</f>
        <v>Small Rural</v>
      </c>
    </row>
    <row r="128" spans="1:17" ht="12.75">
      <c r="A128" t="s">
        <v>142</v>
      </c>
      <c r="B128" t="s">
        <v>50</v>
      </c>
      <c r="C128" t="s">
        <v>390</v>
      </c>
      <c r="D128" s="28">
        <v>3429291.84</v>
      </c>
      <c r="E128" s="22">
        <f t="shared" si="18"/>
        <v>1028787.5519999999</v>
      </c>
      <c r="F128" s="22">
        <v>27492.279999999795</v>
      </c>
      <c r="G128" s="22">
        <f t="shared" si="19"/>
        <v>1056279.8319999997</v>
      </c>
      <c r="H128" s="22">
        <v>493499.12864</v>
      </c>
      <c r="I128" s="23">
        <f t="shared" si="21"/>
        <v>0.30801689715623615</v>
      </c>
      <c r="J128" s="24">
        <f t="shared" si="22"/>
        <v>0.14390700811278867</v>
      </c>
      <c r="K128" s="25">
        <f t="shared" si="23"/>
        <v>-562780.7033599997</v>
      </c>
      <c r="L128" s="22">
        <f t="shared" si="20"/>
        <v>493499.12864</v>
      </c>
      <c r="M128" s="22">
        <f t="shared" si="24"/>
        <v>0</v>
      </c>
      <c r="N128" s="22">
        <v>101251360</v>
      </c>
      <c r="O128" s="31">
        <v>4.874</v>
      </c>
      <c r="P128" s="2">
        <f t="shared" si="25"/>
        <v>0.14390700811278867</v>
      </c>
      <c r="Q128" t="str">
        <f>_xlfn.IFERROR(VLOOKUP(A128,Designation!$A$2:$D$148,4,FALSE),"Urban")</f>
        <v>Small Rural</v>
      </c>
    </row>
    <row r="129" spans="1:17" ht="12.75">
      <c r="A129" t="s">
        <v>143</v>
      </c>
      <c r="B129" t="s">
        <v>50</v>
      </c>
      <c r="C129" t="s">
        <v>391</v>
      </c>
      <c r="D129" s="28">
        <v>4766315.94</v>
      </c>
      <c r="E129" s="22">
        <f t="shared" si="18"/>
        <v>1429894.7820000001</v>
      </c>
      <c r="F129" s="22">
        <v>0</v>
      </c>
      <c r="G129" s="22">
        <f t="shared" si="19"/>
        <v>1429894.7820000001</v>
      </c>
      <c r="H129" s="22">
        <v>1359353.8624</v>
      </c>
      <c r="I129" s="23">
        <f t="shared" si="21"/>
        <v>0.3</v>
      </c>
      <c r="J129" s="24">
        <f t="shared" si="22"/>
        <v>0.2852001167173991</v>
      </c>
      <c r="K129" s="25">
        <f t="shared" si="23"/>
        <v>-70540.91960000014</v>
      </c>
      <c r="L129" s="22">
        <f t="shared" si="20"/>
        <v>1359353.8623999998</v>
      </c>
      <c r="M129" s="22">
        <f t="shared" si="24"/>
        <v>0</v>
      </c>
      <c r="N129" s="22">
        <v>192543040</v>
      </c>
      <c r="O129" s="31">
        <v>7.06</v>
      </c>
      <c r="P129" s="2">
        <f t="shared" si="25"/>
        <v>0.2852001167173991</v>
      </c>
      <c r="Q129" t="str">
        <f>_xlfn.IFERROR(VLOOKUP(A129,Designation!$A$2:$D$148,4,FALSE),"Urban")</f>
        <v>Small Rural</v>
      </c>
    </row>
    <row r="130" spans="1:17" ht="12.75">
      <c r="A130" t="s">
        <v>144</v>
      </c>
      <c r="B130" t="s">
        <v>37</v>
      </c>
      <c r="C130" t="s">
        <v>392</v>
      </c>
      <c r="D130" s="28">
        <v>8782452.18</v>
      </c>
      <c r="E130" s="22">
        <f t="shared" si="18"/>
        <v>2634735.6539999996</v>
      </c>
      <c r="F130" s="22">
        <v>739613.1499999994</v>
      </c>
      <c r="G130" s="22">
        <f t="shared" si="19"/>
        <v>3374348.803999999</v>
      </c>
      <c r="H130" s="22">
        <v>738307.154131</v>
      </c>
      <c r="I130" s="23">
        <f t="shared" si="21"/>
        <v>0.3842148792662141</v>
      </c>
      <c r="J130" s="24">
        <f t="shared" si="22"/>
        <v>0.08406617411619087</v>
      </c>
      <c r="K130" s="25">
        <f t="shared" si="23"/>
        <v>-2636041.649868999</v>
      </c>
      <c r="L130" s="22">
        <f t="shared" si="20"/>
        <v>738307.1541309999</v>
      </c>
      <c r="M130" s="22">
        <f t="shared" si="24"/>
        <v>0</v>
      </c>
      <c r="N130" s="22">
        <v>231662113</v>
      </c>
      <c r="O130" s="31">
        <v>3.187</v>
      </c>
      <c r="P130" s="2">
        <f t="shared" si="25"/>
        <v>0.08406617411619086</v>
      </c>
      <c r="Q130" t="str">
        <f>_xlfn.IFERROR(VLOOKUP(A130,Designation!$A$2:$D$148,4,FALSE),"Urban")</f>
        <v>Small Rural</v>
      </c>
    </row>
    <row r="131" spans="1:17" ht="12.75">
      <c r="A131" t="s">
        <v>145</v>
      </c>
      <c r="B131" t="s">
        <v>37</v>
      </c>
      <c r="C131" t="s">
        <v>393</v>
      </c>
      <c r="D131" s="28">
        <v>6721729.67</v>
      </c>
      <c r="E131" s="22">
        <f t="shared" si="18"/>
        <v>2016518.9009999998</v>
      </c>
      <c r="F131" s="22">
        <v>139332.39</v>
      </c>
      <c r="G131" s="22">
        <f t="shared" si="19"/>
        <v>2155851.2909999997</v>
      </c>
      <c r="H131" s="22">
        <v>2453324.09422</v>
      </c>
      <c r="I131" s="23">
        <f aca="true" t="shared" si="26" ref="I131:I162">(E131+F131)/D131</f>
        <v>0.3207286512312239</v>
      </c>
      <c r="J131" s="24">
        <f aca="true" t="shared" si="27" ref="J131:J162">H131/D131</f>
        <v>0.3649840464679086</v>
      </c>
      <c r="K131" s="25">
        <f aca="true" t="shared" si="28" ref="K131:K162">H131-G131</f>
        <v>297472.8032200001</v>
      </c>
      <c r="L131" s="22">
        <f t="shared" si="20"/>
        <v>2453324.09422</v>
      </c>
      <c r="M131" s="22">
        <f aca="true" t="shared" si="29" ref="M131:M162">L131-H131</f>
        <v>0</v>
      </c>
      <c r="N131" s="22">
        <v>616413089</v>
      </c>
      <c r="O131" s="31">
        <v>3.98</v>
      </c>
      <c r="P131" s="2">
        <f aca="true" t="shared" si="30" ref="P131:P162">L131/D131</f>
        <v>0.3649840464679086</v>
      </c>
      <c r="Q131" t="str">
        <f>_xlfn.IFERROR(VLOOKUP(A131,Designation!$A$2:$D$148,4,FALSE),"Urban")</f>
        <v>Small Rural</v>
      </c>
    </row>
    <row r="132" spans="1:17" ht="12.75">
      <c r="A132" t="s">
        <v>146</v>
      </c>
      <c r="B132" t="s">
        <v>61</v>
      </c>
      <c r="C132" t="s">
        <v>394</v>
      </c>
      <c r="D132" s="28">
        <v>6746025.09</v>
      </c>
      <c r="E132" s="22">
        <f aca="true" t="shared" si="31" ref="E132:E180">IF(Q132="Small Rural",IF((D132*0.3)&lt;200000,200000,(D132*0.3)),IF((D132*0.25)&lt;200000,200000,(D132*0.25)))</f>
        <v>2023807.5269999998</v>
      </c>
      <c r="F132" s="22">
        <v>81512.76000000024</v>
      </c>
      <c r="G132" s="22">
        <f aca="true" t="shared" si="32" ref="G132:G180">E132+F132</f>
        <v>2105320.287</v>
      </c>
      <c r="H132" s="22">
        <v>575330.21</v>
      </c>
      <c r="I132" s="23">
        <f t="shared" si="26"/>
        <v>0.31208307987481854</v>
      </c>
      <c r="J132" s="24">
        <f t="shared" si="27"/>
        <v>0.08528432704065143</v>
      </c>
      <c r="K132" s="25">
        <f t="shared" si="28"/>
        <v>-1529990.077</v>
      </c>
      <c r="L132" s="22">
        <f aca="true" t="shared" si="33" ref="L132:L180">(N132*O132)/1000</f>
        <v>575330.21</v>
      </c>
      <c r="M132" s="22">
        <f t="shared" si="29"/>
        <v>0</v>
      </c>
      <c r="N132" s="22">
        <v>82190030</v>
      </c>
      <c r="O132" s="31">
        <v>7</v>
      </c>
      <c r="P132" s="2">
        <f t="shared" si="30"/>
        <v>0.08528432704065143</v>
      </c>
      <c r="Q132" t="str">
        <f>_xlfn.IFERROR(VLOOKUP(A132,Designation!$A$2:$D$148,4,FALSE),"Urban")</f>
        <v>Small Rural</v>
      </c>
    </row>
    <row r="133" spans="1:17" ht="12.75">
      <c r="A133" t="s">
        <v>202</v>
      </c>
      <c r="B133" t="s">
        <v>61</v>
      </c>
      <c r="C133" t="s">
        <v>201</v>
      </c>
      <c r="D133" s="28">
        <v>4042403.85</v>
      </c>
      <c r="E133" s="22">
        <f t="shared" si="31"/>
        <v>1212721.155</v>
      </c>
      <c r="F133" s="22">
        <v>108091.72</v>
      </c>
      <c r="G133" s="22">
        <f t="shared" si="32"/>
        <v>1320812.875</v>
      </c>
      <c r="H133" s="22">
        <v>175638.98</v>
      </c>
      <c r="I133" s="23">
        <f t="shared" si="26"/>
        <v>0.32673946592446473</v>
      </c>
      <c r="J133" s="24">
        <f t="shared" si="27"/>
        <v>0.04344914227211613</v>
      </c>
      <c r="K133" s="25">
        <f t="shared" si="28"/>
        <v>-1145173.895</v>
      </c>
      <c r="L133" s="22">
        <f t="shared" si="33"/>
        <v>175638.98</v>
      </c>
      <c r="M133" s="22">
        <f t="shared" si="29"/>
        <v>0</v>
      </c>
      <c r="N133" s="22">
        <v>35127796</v>
      </c>
      <c r="O133" s="31">
        <v>5</v>
      </c>
      <c r="P133" s="2">
        <f t="shared" si="30"/>
        <v>0.04344914227211613</v>
      </c>
      <c r="Q133" t="str">
        <f>_xlfn.IFERROR(VLOOKUP(A133,Designation!$A$2:$D$148,4,FALSE),"Urban")</f>
        <v>Small Rural</v>
      </c>
    </row>
    <row r="134" spans="1:17" ht="12.75">
      <c r="A134" t="s">
        <v>147</v>
      </c>
      <c r="B134" t="s">
        <v>38</v>
      </c>
      <c r="C134" t="s">
        <v>395</v>
      </c>
      <c r="D134" s="28">
        <v>22024031.41</v>
      </c>
      <c r="E134" s="22">
        <f t="shared" si="31"/>
        <v>5506007.8525</v>
      </c>
      <c r="F134" s="22">
        <v>1114082.5</v>
      </c>
      <c r="G134" s="22">
        <f t="shared" si="32"/>
        <v>6620090.3525</v>
      </c>
      <c r="H134" s="22">
        <v>7398436.98466</v>
      </c>
      <c r="I134" s="23">
        <f t="shared" si="26"/>
        <v>0.3005848579336003</v>
      </c>
      <c r="J134" s="24">
        <f t="shared" si="27"/>
        <v>0.3359256462602366</v>
      </c>
      <c r="K134" s="25">
        <f t="shared" si="28"/>
        <v>778346.6321599996</v>
      </c>
      <c r="L134" s="22">
        <f t="shared" si="33"/>
        <v>7398436.984660001</v>
      </c>
      <c r="M134" s="22">
        <f t="shared" si="29"/>
        <v>0</v>
      </c>
      <c r="N134" s="22">
        <v>5353427630</v>
      </c>
      <c r="O134" s="31">
        <v>1.3820000000000001</v>
      </c>
      <c r="P134" s="2">
        <f t="shared" si="30"/>
        <v>0.33592564626023663</v>
      </c>
      <c r="Q134" t="str">
        <f>_xlfn.IFERROR(VLOOKUP(A134,Designation!$A$2:$D$148,4,FALSE),"Urban")</f>
        <v>Rural</v>
      </c>
    </row>
    <row r="135" spans="1:17" ht="12.75">
      <c r="A135" t="s">
        <v>245</v>
      </c>
      <c r="B135" t="s">
        <v>396</v>
      </c>
      <c r="C135" t="s">
        <v>397</v>
      </c>
      <c r="D135" s="28">
        <v>3354536.51</v>
      </c>
      <c r="E135" s="22">
        <f t="shared" si="31"/>
        <v>1006360.9529999999</v>
      </c>
      <c r="F135" s="22">
        <v>0</v>
      </c>
      <c r="G135" s="22">
        <f t="shared" si="32"/>
        <v>1006360.9529999999</v>
      </c>
      <c r="H135" s="22">
        <v>0</v>
      </c>
      <c r="I135" s="23">
        <f t="shared" si="26"/>
        <v>0.3</v>
      </c>
      <c r="J135" s="24">
        <f t="shared" si="27"/>
        <v>0</v>
      </c>
      <c r="K135" s="25">
        <f t="shared" si="28"/>
        <v>-1006360.9529999999</v>
      </c>
      <c r="L135" s="22">
        <f t="shared" si="33"/>
        <v>0</v>
      </c>
      <c r="M135" s="22">
        <f t="shared" si="29"/>
        <v>0</v>
      </c>
      <c r="N135" s="22">
        <v>17324312</v>
      </c>
      <c r="O135" s="31">
        <v>0</v>
      </c>
      <c r="P135" s="2">
        <f t="shared" si="30"/>
        <v>0</v>
      </c>
      <c r="Q135" t="str">
        <f>_xlfn.IFERROR(VLOOKUP(A135,Designation!$A$2:$D$148,4,FALSE),"Urban")</f>
        <v>Small Rural</v>
      </c>
    </row>
    <row r="136" spans="1:17" ht="12.75">
      <c r="A136" t="s">
        <v>246</v>
      </c>
      <c r="B136" t="s">
        <v>396</v>
      </c>
      <c r="C136" t="s">
        <v>398</v>
      </c>
      <c r="D136" s="28">
        <v>15872922.8</v>
      </c>
      <c r="E136" s="22">
        <f t="shared" si="31"/>
        <v>3968230.7</v>
      </c>
      <c r="F136" s="22">
        <v>0</v>
      </c>
      <c r="G136" s="22">
        <f t="shared" si="32"/>
        <v>3968230.7</v>
      </c>
      <c r="H136" s="22">
        <v>0</v>
      </c>
      <c r="I136" s="23">
        <f t="shared" si="26"/>
        <v>0.25</v>
      </c>
      <c r="J136" s="24">
        <f t="shared" si="27"/>
        <v>0</v>
      </c>
      <c r="K136" s="25">
        <f t="shared" si="28"/>
        <v>-3968230.7</v>
      </c>
      <c r="L136" s="22">
        <f t="shared" si="33"/>
        <v>0</v>
      </c>
      <c r="M136" s="22">
        <f t="shared" si="29"/>
        <v>0</v>
      </c>
      <c r="N136" s="22">
        <v>90718365</v>
      </c>
      <c r="O136" s="31">
        <v>0</v>
      </c>
      <c r="P136" s="2">
        <f t="shared" si="30"/>
        <v>0</v>
      </c>
      <c r="Q136" t="str">
        <f>_xlfn.IFERROR(VLOOKUP(A136,Designation!$A$2:$D$148,4,FALSE),"Urban")</f>
        <v>Rural</v>
      </c>
    </row>
    <row r="137" spans="1:17" ht="12.75">
      <c r="A137" t="s">
        <v>247</v>
      </c>
      <c r="B137" t="s">
        <v>396</v>
      </c>
      <c r="C137" t="s">
        <v>399</v>
      </c>
      <c r="D137" s="28">
        <v>3779193.05</v>
      </c>
      <c r="E137" s="22">
        <f t="shared" si="31"/>
        <v>1133757.9149999998</v>
      </c>
      <c r="F137" s="22">
        <v>8952.669999999925</v>
      </c>
      <c r="G137" s="22">
        <f t="shared" si="32"/>
        <v>1142710.5849999997</v>
      </c>
      <c r="H137" s="22">
        <v>0</v>
      </c>
      <c r="I137" s="23">
        <f t="shared" si="26"/>
        <v>0.3023689369348305</v>
      </c>
      <c r="J137" s="24">
        <f t="shared" si="27"/>
        <v>0</v>
      </c>
      <c r="K137" s="25">
        <f t="shared" si="28"/>
        <v>-1142710.5849999997</v>
      </c>
      <c r="L137" s="22">
        <f t="shared" si="33"/>
        <v>0</v>
      </c>
      <c r="M137" s="22">
        <f t="shared" si="29"/>
        <v>0</v>
      </c>
      <c r="N137" s="22">
        <v>28860778</v>
      </c>
      <c r="O137" s="31">
        <v>0</v>
      </c>
      <c r="P137" s="2">
        <f t="shared" si="30"/>
        <v>0</v>
      </c>
      <c r="Q137" t="str">
        <f>_xlfn.IFERROR(VLOOKUP(A137,Designation!$A$2:$D$148,4,FALSE),"Urban")</f>
        <v>Small Rural</v>
      </c>
    </row>
    <row r="138" spans="1:17" ht="12.75">
      <c r="A138" t="s">
        <v>248</v>
      </c>
      <c r="B138" t="s">
        <v>396</v>
      </c>
      <c r="C138" t="s">
        <v>400</v>
      </c>
      <c r="D138" s="28">
        <v>3768897.74</v>
      </c>
      <c r="E138" s="22">
        <f t="shared" si="31"/>
        <v>1130669.322</v>
      </c>
      <c r="F138" s="22">
        <v>6739.790000000037</v>
      </c>
      <c r="G138" s="22">
        <f t="shared" si="32"/>
        <v>1137409.112</v>
      </c>
      <c r="H138" s="22">
        <v>0</v>
      </c>
      <c r="I138" s="23">
        <f t="shared" si="26"/>
        <v>0.30178826555267585</v>
      </c>
      <c r="J138" s="24">
        <f t="shared" si="27"/>
        <v>0</v>
      </c>
      <c r="K138" s="25">
        <f t="shared" si="28"/>
        <v>-1137409.112</v>
      </c>
      <c r="L138" s="22">
        <f t="shared" si="33"/>
        <v>0</v>
      </c>
      <c r="M138" s="22">
        <f t="shared" si="29"/>
        <v>0</v>
      </c>
      <c r="N138" s="22">
        <v>13310629</v>
      </c>
      <c r="O138" s="31">
        <v>0</v>
      </c>
      <c r="P138" s="2">
        <f t="shared" si="30"/>
        <v>0</v>
      </c>
      <c r="Q138" t="str">
        <f>_xlfn.IFERROR(VLOOKUP(A138,Designation!$A$2:$D$148,4,FALSE),"Urban")</f>
        <v>Small Rural</v>
      </c>
    </row>
    <row r="139" spans="1:17" ht="12.75">
      <c r="A139" t="s">
        <v>249</v>
      </c>
      <c r="B139" t="s">
        <v>401</v>
      </c>
      <c r="C139" t="s">
        <v>402</v>
      </c>
      <c r="D139" s="28">
        <v>159706258.57</v>
      </c>
      <c r="E139" s="22">
        <f t="shared" si="31"/>
        <v>39926564.6425</v>
      </c>
      <c r="F139" s="22">
        <v>984513.6700000018</v>
      </c>
      <c r="G139" s="22">
        <f t="shared" si="32"/>
        <v>40911078.3125</v>
      </c>
      <c r="H139" s="22">
        <v>0</v>
      </c>
      <c r="I139" s="23">
        <f t="shared" si="26"/>
        <v>0.2561645277950612</v>
      </c>
      <c r="J139" s="24">
        <f t="shared" si="27"/>
        <v>0</v>
      </c>
      <c r="K139" s="25">
        <f t="shared" si="28"/>
        <v>-40911078.3125</v>
      </c>
      <c r="L139" s="22">
        <f t="shared" si="33"/>
        <v>0</v>
      </c>
      <c r="M139" s="22">
        <f t="shared" si="29"/>
        <v>0</v>
      </c>
      <c r="N139" s="22">
        <v>1232689189</v>
      </c>
      <c r="O139" s="31">
        <v>0</v>
      </c>
      <c r="P139" s="2">
        <f t="shared" si="30"/>
        <v>0</v>
      </c>
      <c r="Q139" t="str">
        <f>_xlfn.IFERROR(VLOOKUP(A139,Designation!$A$2:$D$148,4,FALSE),"Urban")</f>
        <v>Urban</v>
      </c>
    </row>
    <row r="140" spans="1:17" ht="12.75">
      <c r="A140" t="s">
        <v>250</v>
      </c>
      <c r="B140" t="s">
        <v>401</v>
      </c>
      <c r="C140" t="s">
        <v>403</v>
      </c>
      <c r="D140" s="28">
        <v>105749657.48</v>
      </c>
      <c r="E140" s="22">
        <f t="shared" si="31"/>
        <v>26437414.37</v>
      </c>
      <c r="F140" s="22">
        <v>556718.9400000051</v>
      </c>
      <c r="G140" s="22">
        <f t="shared" si="32"/>
        <v>26994133.310000006</v>
      </c>
      <c r="H140" s="22">
        <v>0</v>
      </c>
      <c r="I140" s="23">
        <f t="shared" si="26"/>
        <v>0.2552644987536276</v>
      </c>
      <c r="J140" s="24">
        <f t="shared" si="27"/>
        <v>0</v>
      </c>
      <c r="K140" s="25">
        <f t="shared" si="28"/>
        <v>-26994133.310000006</v>
      </c>
      <c r="L140" s="22">
        <f t="shared" si="33"/>
        <v>0</v>
      </c>
      <c r="M140" s="22">
        <f t="shared" si="29"/>
        <v>0</v>
      </c>
      <c r="N140" s="22">
        <v>1005715681</v>
      </c>
      <c r="O140" s="31">
        <v>0</v>
      </c>
      <c r="P140" s="2">
        <f t="shared" si="30"/>
        <v>0</v>
      </c>
      <c r="Q140" t="str">
        <f>_xlfn.IFERROR(VLOOKUP(A140,Designation!$A$2:$D$148,4,FALSE),"Urban")</f>
        <v>Urban</v>
      </c>
    </row>
    <row r="141" spans="1:17" ht="12.75">
      <c r="A141" t="s">
        <v>148</v>
      </c>
      <c r="B141" t="s">
        <v>39</v>
      </c>
      <c r="C141" t="s">
        <v>404</v>
      </c>
      <c r="D141" s="28">
        <v>7666837.54</v>
      </c>
      <c r="E141" s="22">
        <f t="shared" si="31"/>
        <v>2300051.262</v>
      </c>
      <c r="F141" s="22">
        <v>0</v>
      </c>
      <c r="G141" s="22">
        <f t="shared" si="32"/>
        <v>2300051.262</v>
      </c>
      <c r="H141" s="22">
        <v>404203.6229</v>
      </c>
      <c r="I141" s="23">
        <f t="shared" si="26"/>
        <v>0.3</v>
      </c>
      <c r="J141" s="24">
        <f t="shared" si="27"/>
        <v>0.05272103664531282</v>
      </c>
      <c r="K141" s="25">
        <f t="shared" si="28"/>
        <v>-1895847.6391</v>
      </c>
      <c r="L141" s="22">
        <f t="shared" si="33"/>
        <v>404203.62289999996</v>
      </c>
      <c r="M141" s="22">
        <f t="shared" si="29"/>
        <v>0</v>
      </c>
      <c r="N141" s="22">
        <v>662628890</v>
      </c>
      <c r="O141" s="31">
        <v>0.61</v>
      </c>
      <c r="P141" s="2">
        <f t="shared" si="30"/>
        <v>0.052721036645312816</v>
      </c>
      <c r="Q141" t="str">
        <f>_xlfn.IFERROR(VLOOKUP(A141,Designation!$A$2:$D$148,4,FALSE),"Urban")</f>
        <v>Small Rural</v>
      </c>
    </row>
    <row r="142" spans="1:17" ht="12.75">
      <c r="A142" t="s">
        <v>149</v>
      </c>
      <c r="B142" t="s">
        <v>39</v>
      </c>
      <c r="C142" t="s">
        <v>405</v>
      </c>
      <c r="D142" s="28">
        <v>5391488.28</v>
      </c>
      <c r="E142" s="22">
        <f t="shared" si="31"/>
        <v>1617446.484</v>
      </c>
      <c r="F142" s="22">
        <v>19606.4</v>
      </c>
      <c r="G142" s="22">
        <f t="shared" si="32"/>
        <v>1637052.8839999998</v>
      </c>
      <c r="H142" s="22">
        <v>1611552.02208</v>
      </c>
      <c r="I142" s="23">
        <f t="shared" si="26"/>
        <v>0.30363654690166547</v>
      </c>
      <c r="J142" s="24">
        <f t="shared" si="27"/>
        <v>0.29890670968499256</v>
      </c>
      <c r="K142" s="25">
        <f t="shared" si="28"/>
        <v>-25500.86191999982</v>
      </c>
      <c r="L142" s="22">
        <f t="shared" si="33"/>
        <v>1611552.02208</v>
      </c>
      <c r="M142" s="22">
        <f t="shared" si="29"/>
        <v>0</v>
      </c>
      <c r="N142" s="22">
        <v>352174830</v>
      </c>
      <c r="O142" s="31">
        <v>4.576</v>
      </c>
      <c r="P142" s="2">
        <f t="shared" si="30"/>
        <v>0.29890670968499256</v>
      </c>
      <c r="Q142" t="str">
        <f>_xlfn.IFERROR(VLOOKUP(A142,Designation!$A$2:$D$148,4,FALSE),"Urban")</f>
        <v>Small Rural</v>
      </c>
    </row>
    <row r="143" spans="1:17" ht="12.75">
      <c r="A143" t="s">
        <v>181</v>
      </c>
      <c r="B143" t="s">
        <v>46</v>
      </c>
      <c r="C143" t="s">
        <v>406</v>
      </c>
      <c r="D143" s="28">
        <v>5041579.28</v>
      </c>
      <c r="E143" s="22">
        <f t="shared" si="31"/>
        <v>1512473.784</v>
      </c>
      <c r="F143" s="22">
        <v>0</v>
      </c>
      <c r="G143" s="22">
        <f t="shared" si="32"/>
        <v>1512473.784</v>
      </c>
      <c r="H143" s="22">
        <v>1003302.054</v>
      </c>
      <c r="I143" s="23">
        <f t="shared" si="26"/>
        <v>0.3</v>
      </c>
      <c r="J143" s="24">
        <f t="shared" si="27"/>
        <v>0.19900550963863847</v>
      </c>
      <c r="K143" s="25">
        <f t="shared" si="28"/>
        <v>-509171.73</v>
      </c>
      <c r="L143" s="22">
        <f t="shared" si="33"/>
        <v>1003302.054</v>
      </c>
      <c r="M143" s="22">
        <f t="shared" si="29"/>
        <v>0</v>
      </c>
      <c r="N143" s="22">
        <v>111478006</v>
      </c>
      <c r="O143" s="31">
        <v>9</v>
      </c>
      <c r="P143" s="2">
        <f t="shared" si="30"/>
        <v>0.19900550963863847</v>
      </c>
      <c r="Q143" t="str">
        <f>_xlfn.IFERROR(VLOOKUP(A143,Designation!$A$2:$D$148,4,FALSE),"Urban")</f>
        <v>Small Rural</v>
      </c>
    </row>
    <row r="144" spans="1:17" ht="12.75">
      <c r="A144" t="s">
        <v>150</v>
      </c>
      <c r="B144" t="s">
        <v>46</v>
      </c>
      <c r="C144" t="s">
        <v>407</v>
      </c>
      <c r="D144" s="28">
        <v>11110352.34</v>
      </c>
      <c r="E144" s="22">
        <f t="shared" si="31"/>
        <v>3333105.702</v>
      </c>
      <c r="F144" s="22">
        <v>0</v>
      </c>
      <c r="G144" s="22">
        <f t="shared" si="32"/>
        <v>3333105.702</v>
      </c>
      <c r="H144" s="22">
        <v>194993.138512</v>
      </c>
      <c r="I144" s="23">
        <f t="shared" si="26"/>
        <v>0.3</v>
      </c>
      <c r="J144" s="24">
        <f t="shared" si="27"/>
        <v>0.0175505809847251</v>
      </c>
      <c r="K144" s="25">
        <f t="shared" si="28"/>
        <v>-3138112.563488</v>
      </c>
      <c r="L144" s="22">
        <f t="shared" si="33"/>
        <v>194993.13851200003</v>
      </c>
      <c r="M144" s="22">
        <f t="shared" si="29"/>
        <v>0</v>
      </c>
      <c r="N144" s="22">
        <v>73085884</v>
      </c>
      <c r="O144" s="31">
        <v>2.668</v>
      </c>
      <c r="P144" s="2">
        <f t="shared" si="30"/>
        <v>0.017550580984725103</v>
      </c>
      <c r="Q144" t="str">
        <f>_xlfn.IFERROR(VLOOKUP(A144,Designation!$A$2:$D$148,4,FALSE),"Urban")</f>
        <v>Small Rural</v>
      </c>
    </row>
    <row r="145" spans="1:17" ht="12.75">
      <c r="A145" t="s">
        <v>151</v>
      </c>
      <c r="B145" t="s">
        <v>46</v>
      </c>
      <c r="C145" t="s">
        <v>408</v>
      </c>
      <c r="D145" s="28">
        <v>4455954.99</v>
      </c>
      <c r="E145" s="22">
        <f t="shared" si="31"/>
        <v>1336786.497</v>
      </c>
      <c r="F145" s="22">
        <v>0</v>
      </c>
      <c r="G145" s="22">
        <f t="shared" si="32"/>
        <v>1336786.497</v>
      </c>
      <c r="H145" s="22">
        <v>75007.752348</v>
      </c>
      <c r="I145" s="23">
        <f t="shared" si="26"/>
        <v>0.3</v>
      </c>
      <c r="J145" s="24">
        <f t="shared" si="27"/>
        <v>0.01683314856553342</v>
      </c>
      <c r="K145" s="25">
        <f t="shared" si="28"/>
        <v>-1261778.744652</v>
      </c>
      <c r="L145" s="22">
        <f t="shared" si="33"/>
        <v>75007.75234800001</v>
      </c>
      <c r="M145" s="22">
        <f t="shared" si="29"/>
        <v>0</v>
      </c>
      <c r="N145" s="22">
        <v>43507977</v>
      </c>
      <c r="O145" s="31">
        <v>1.724</v>
      </c>
      <c r="P145" s="2">
        <f t="shared" si="30"/>
        <v>0.016833148565533425</v>
      </c>
      <c r="Q145" t="str">
        <f>_xlfn.IFERROR(VLOOKUP(A145,Designation!$A$2:$D$148,4,FALSE),"Urban")</f>
        <v>Small Rural</v>
      </c>
    </row>
    <row r="146" spans="1:17" ht="12.75">
      <c r="A146" t="s">
        <v>152</v>
      </c>
      <c r="B146" t="s">
        <v>40</v>
      </c>
      <c r="C146" t="s">
        <v>409</v>
      </c>
      <c r="D146" s="28">
        <v>5521676.28</v>
      </c>
      <c r="E146" s="22">
        <f t="shared" si="31"/>
        <v>1656502.884</v>
      </c>
      <c r="F146" s="22">
        <v>0</v>
      </c>
      <c r="G146" s="22">
        <f t="shared" si="32"/>
        <v>1656502.884</v>
      </c>
      <c r="H146" s="22">
        <v>905436.59262</v>
      </c>
      <c r="I146" s="23">
        <f t="shared" si="26"/>
        <v>0.3</v>
      </c>
      <c r="J146" s="24">
        <f t="shared" si="27"/>
        <v>0.16397857221358147</v>
      </c>
      <c r="K146" s="25">
        <f t="shared" si="28"/>
        <v>-751066.2913800001</v>
      </c>
      <c r="L146" s="22">
        <f t="shared" si="33"/>
        <v>905436.59262</v>
      </c>
      <c r="M146" s="22">
        <f t="shared" si="29"/>
        <v>0</v>
      </c>
      <c r="N146" s="22">
        <v>146368670</v>
      </c>
      <c r="O146" s="31">
        <v>6.186</v>
      </c>
      <c r="P146" s="2">
        <f t="shared" si="30"/>
        <v>0.16397857221358147</v>
      </c>
      <c r="Q146" t="str">
        <f>_xlfn.IFERROR(VLOOKUP(A146,Designation!$A$2:$D$148,4,FALSE),"Urban")</f>
        <v>Small Rural</v>
      </c>
    </row>
    <row r="147" spans="1:17" ht="12.75">
      <c r="A147" t="s">
        <v>153</v>
      </c>
      <c r="B147" t="s">
        <v>40</v>
      </c>
      <c r="C147" t="s">
        <v>410</v>
      </c>
      <c r="D147" s="28">
        <v>28955555.17</v>
      </c>
      <c r="E147" s="22">
        <f t="shared" si="31"/>
        <v>7238888.7925</v>
      </c>
      <c r="F147" s="22">
        <v>773723.74</v>
      </c>
      <c r="G147" s="22">
        <f t="shared" si="32"/>
        <v>8012612.532500001</v>
      </c>
      <c r="H147" s="22">
        <v>6831305.866604</v>
      </c>
      <c r="I147" s="23">
        <f t="shared" si="26"/>
        <v>0.2767210811693099</v>
      </c>
      <c r="J147" s="24">
        <f t="shared" si="27"/>
        <v>0.2359238435076429</v>
      </c>
      <c r="K147" s="25">
        <f t="shared" si="28"/>
        <v>-1181306.6658960003</v>
      </c>
      <c r="L147" s="22">
        <f t="shared" si="33"/>
        <v>6831305.866604</v>
      </c>
      <c r="M147" s="22">
        <f t="shared" si="29"/>
        <v>0</v>
      </c>
      <c r="N147" s="22">
        <v>1716839876</v>
      </c>
      <c r="O147" s="31">
        <v>3.979</v>
      </c>
      <c r="P147" s="2">
        <f t="shared" si="30"/>
        <v>0.2359238435076429</v>
      </c>
      <c r="Q147" t="str">
        <f>_xlfn.IFERROR(VLOOKUP(A147,Designation!$A$2:$D$148,4,FALSE),"Urban")</f>
        <v>Rural</v>
      </c>
    </row>
    <row r="148" spans="1:17" ht="12.75">
      <c r="A148" t="s">
        <v>154</v>
      </c>
      <c r="B148" t="s">
        <v>40</v>
      </c>
      <c r="C148" t="s">
        <v>411</v>
      </c>
      <c r="D148" s="28">
        <v>4693507.24</v>
      </c>
      <c r="E148" s="22">
        <f t="shared" si="31"/>
        <v>1408052.172</v>
      </c>
      <c r="F148" s="22">
        <v>13739.379999999888</v>
      </c>
      <c r="G148" s="22">
        <f t="shared" si="32"/>
        <v>1421791.552</v>
      </c>
      <c r="H148" s="22">
        <v>1178172.64899</v>
      </c>
      <c r="I148" s="23">
        <f t="shared" si="26"/>
        <v>0.3029273162471994</v>
      </c>
      <c r="J148" s="24">
        <f t="shared" si="27"/>
        <v>0.25102180283203307</v>
      </c>
      <c r="K148" s="25">
        <f t="shared" si="28"/>
        <v>-243618.90301</v>
      </c>
      <c r="L148" s="22">
        <f t="shared" si="33"/>
        <v>1178172.64899</v>
      </c>
      <c r="M148" s="22">
        <f t="shared" si="29"/>
        <v>0</v>
      </c>
      <c r="N148" s="22">
        <v>132961590</v>
      </c>
      <c r="O148" s="31">
        <v>8.861</v>
      </c>
      <c r="P148" s="2">
        <f t="shared" si="30"/>
        <v>0.25102180283203307</v>
      </c>
      <c r="Q148" t="str">
        <f>_xlfn.IFERROR(VLOOKUP(A148,Designation!$A$2:$D$148,4,FALSE),"Urban")</f>
        <v>Small Rural</v>
      </c>
    </row>
    <row r="149" spans="1:17" ht="12.75">
      <c r="A149" t="s">
        <v>251</v>
      </c>
      <c r="B149" t="s">
        <v>51</v>
      </c>
      <c r="C149" t="s">
        <v>412</v>
      </c>
      <c r="D149" s="28">
        <v>3170530.44</v>
      </c>
      <c r="E149" s="22">
        <f t="shared" si="31"/>
        <v>951159.132</v>
      </c>
      <c r="F149" s="22">
        <v>0</v>
      </c>
      <c r="G149" s="22">
        <f t="shared" si="32"/>
        <v>951159.132</v>
      </c>
      <c r="H149" s="22">
        <v>0</v>
      </c>
      <c r="I149" s="23">
        <f t="shared" si="26"/>
        <v>0.3</v>
      </c>
      <c r="J149" s="24">
        <f t="shared" si="27"/>
        <v>0</v>
      </c>
      <c r="K149" s="25">
        <f t="shared" si="28"/>
        <v>-951159.132</v>
      </c>
      <c r="L149" s="22">
        <f t="shared" si="33"/>
        <v>0</v>
      </c>
      <c r="M149" s="22">
        <f t="shared" si="29"/>
        <v>0</v>
      </c>
      <c r="N149" s="22">
        <v>31922569</v>
      </c>
      <c r="O149" s="31">
        <v>0</v>
      </c>
      <c r="P149" s="2">
        <f t="shared" si="30"/>
        <v>0</v>
      </c>
      <c r="Q149" t="str">
        <f>_xlfn.IFERROR(VLOOKUP(A149,Designation!$A$2:$D$148,4,FALSE),"Urban")</f>
        <v>Small Rural</v>
      </c>
    </row>
    <row r="150" spans="1:17" ht="12.75">
      <c r="A150" t="s">
        <v>155</v>
      </c>
      <c r="B150" t="s">
        <v>51</v>
      </c>
      <c r="C150" t="s">
        <v>62</v>
      </c>
      <c r="D150" s="28">
        <v>3844495.52</v>
      </c>
      <c r="E150" s="22">
        <f t="shared" si="31"/>
        <v>1153348.656</v>
      </c>
      <c r="F150" s="22">
        <v>0</v>
      </c>
      <c r="G150" s="22">
        <f t="shared" si="32"/>
        <v>1153348.656</v>
      </c>
      <c r="H150" s="22">
        <v>199981.570122</v>
      </c>
      <c r="I150" s="23">
        <f t="shared" si="26"/>
        <v>0.3</v>
      </c>
      <c r="J150" s="24">
        <f t="shared" si="27"/>
        <v>0.05201763640551726</v>
      </c>
      <c r="K150" s="25">
        <f t="shared" si="28"/>
        <v>-953367.0858779999</v>
      </c>
      <c r="L150" s="22">
        <f t="shared" si="33"/>
        <v>199981.570122</v>
      </c>
      <c r="M150" s="22">
        <f t="shared" si="29"/>
        <v>0</v>
      </c>
      <c r="N150" s="22">
        <v>43836381</v>
      </c>
      <c r="O150" s="31">
        <v>4.562</v>
      </c>
      <c r="P150" s="2">
        <f t="shared" si="30"/>
        <v>0.05201763640551726</v>
      </c>
      <c r="Q150" t="str">
        <f>_xlfn.IFERROR(VLOOKUP(A150,Designation!$A$2:$D$148,4,FALSE),"Urban")</f>
        <v>Small Rural</v>
      </c>
    </row>
    <row r="151" spans="1:17" ht="12.75">
      <c r="A151" t="s">
        <v>252</v>
      </c>
      <c r="B151" t="s">
        <v>51</v>
      </c>
      <c r="C151" t="s">
        <v>413</v>
      </c>
      <c r="D151" s="28">
        <v>7165352.32</v>
      </c>
      <c r="E151" s="22">
        <f t="shared" si="31"/>
        <v>2149605.696</v>
      </c>
      <c r="F151" s="22">
        <v>0</v>
      </c>
      <c r="G151" s="22">
        <f t="shared" si="32"/>
        <v>2149605.696</v>
      </c>
      <c r="H151" s="22">
        <v>0</v>
      </c>
      <c r="I151" s="23">
        <f t="shared" si="26"/>
        <v>0.3</v>
      </c>
      <c r="J151" s="24">
        <f t="shared" si="27"/>
        <v>0</v>
      </c>
      <c r="K151" s="25">
        <f t="shared" si="28"/>
        <v>-2149605.696</v>
      </c>
      <c r="L151" s="22">
        <f t="shared" si="33"/>
        <v>0</v>
      </c>
      <c r="M151" s="22">
        <f t="shared" si="29"/>
        <v>0</v>
      </c>
      <c r="N151" s="22">
        <v>41140841</v>
      </c>
      <c r="O151" s="31">
        <v>0</v>
      </c>
      <c r="P151" s="2">
        <f t="shared" si="30"/>
        <v>0</v>
      </c>
      <c r="Q151" t="str">
        <f>_xlfn.IFERROR(VLOOKUP(A151,Designation!$A$2:$D$148,4,FALSE),"Urban")</f>
        <v>Small Rural</v>
      </c>
    </row>
    <row r="152" spans="1:17" ht="12.75">
      <c r="A152" t="s">
        <v>190</v>
      </c>
      <c r="B152" t="s">
        <v>191</v>
      </c>
      <c r="C152" t="s">
        <v>414</v>
      </c>
      <c r="D152" s="28">
        <v>1738611.73</v>
      </c>
      <c r="E152" s="22">
        <f t="shared" si="31"/>
        <v>521583.519</v>
      </c>
      <c r="F152" s="22">
        <v>25108.4</v>
      </c>
      <c r="G152" s="22">
        <f t="shared" si="32"/>
        <v>546691.919</v>
      </c>
      <c r="H152" s="22">
        <v>19869.030096</v>
      </c>
      <c r="I152" s="23">
        <f t="shared" si="26"/>
        <v>0.3144416372941416</v>
      </c>
      <c r="J152" s="24">
        <f t="shared" si="27"/>
        <v>0.011428100796260013</v>
      </c>
      <c r="K152" s="25">
        <f t="shared" si="28"/>
        <v>-526822.888904</v>
      </c>
      <c r="L152" s="22">
        <f t="shared" si="33"/>
        <v>19869.030096000002</v>
      </c>
      <c r="M152" s="22">
        <f t="shared" si="29"/>
        <v>0</v>
      </c>
      <c r="N152" s="22">
        <v>74138172</v>
      </c>
      <c r="O152" s="31">
        <v>0.268</v>
      </c>
      <c r="P152" s="2">
        <f t="shared" si="30"/>
        <v>0.011428100796260015</v>
      </c>
      <c r="Q152" t="str">
        <f>_xlfn.IFERROR(VLOOKUP(A152,Designation!$A$2:$D$148,4,FALSE),"Urban")</f>
        <v>Small Rural</v>
      </c>
    </row>
    <row r="153" spans="1:17" ht="12.75">
      <c r="A153" t="s">
        <v>156</v>
      </c>
      <c r="B153" t="s">
        <v>41</v>
      </c>
      <c r="C153" t="s">
        <v>415</v>
      </c>
      <c r="D153" s="28">
        <v>12484856.94</v>
      </c>
      <c r="E153" s="22">
        <f t="shared" si="31"/>
        <v>3745457.082</v>
      </c>
      <c r="F153" s="22">
        <v>2296.630000000354</v>
      </c>
      <c r="G153" s="22">
        <f t="shared" si="32"/>
        <v>3747753.7120000003</v>
      </c>
      <c r="H153" s="22">
        <v>3559691.347288</v>
      </c>
      <c r="I153" s="23">
        <f t="shared" si="26"/>
        <v>0.3001839532492072</v>
      </c>
      <c r="J153" s="24">
        <f t="shared" si="27"/>
        <v>0.28512071579155795</v>
      </c>
      <c r="K153" s="25">
        <f t="shared" si="28"/>
        <v>-188062.36471200036</v>
      </c>
      <c r="L153" s="22">
        <f t="shared" si="33"/>
        <v>3559691.347288</v>
      </c>
      <c r="M153" s="22">
        <f t="shared" si="29"/>
        <v>0</v>
      </c>
      <c r="N153" s="22">
        <v>1212428933</v>
      </c>
      <c r="O153" s="31">
        <v>2.936</v>
      </c>
      <c r="P153" s="2">
        <f t="shared" si="30"/>
        <v>0.28512071579155795</v>
      </c>
      <c r="Q153" t="str">
        <f>_xlfn.IFERROR(VLOOKUP(A153,Designation!$A$2:$D$148,4,FALSE),"Urban")</f>
        <v>Small Rural</v>
      </c>
    </row>
    <row r="154" spans="1:17" ht="12.75">
      <c r="A154" t="s">
        <v>157</v>
      </c>
      <c r="B154" t="s">
        <v>41</v>
      </c>
      <c r="C154" t="s">
        <v>416</v>
      </c>
      <c r="D154" s="28">
        <v>3360757.33</v>
      </c>
      <c r="E154" s="22">
        <f t="shared" si="31"/>
        <v>1008227.199</v>
      </c>
      <c r="F154" s="22">
        <v>6362.14000000013</v>
      </c>
      <c r="G154" s="22">
        <f t="shared" si="32"/>
        <v>1014589.3390000002</v>
      </c>
      <c r="H154" s="22">
        <v>429610.518575</v>
      </c>
      <c r="I154" s="23">
        <f t="shared" si="26"/>
        <v>0.3018930673581243</v>
      </c>
      <c r="J154" s="24">
        <f t="shared" si="27"/>
        <v>0.12783146070680443</v>
      </c>
      <c r="K154" s="25">
        <f t="shared" si="28"/>
        <v>-584978.8204250002</v>
      </c>
      <c r="L154" s="22">
        <f t="shared" si="33"/>
        <v>429610.518575</v>
      </c>
      <c r="M154" s="22">
        <f t="shared" si="29"/>
        <v>0</v>
      </c>
      <c r="N154" s="22">
        <v>53202541</v>
      </c>
      <c r="O154" s="31">
        <v>8.075</v>
      </c>
      <c r="P154" s="2">
        <f t="shared" si="30"/>
        <v>0.12783146070680443</v>
      </c>
      <c r="Q154" t="str">
        <f>_xlfn.IFERROR(VLOOKUP(A154,Designation!$A$2:$D$148,4,FALSE),"Urban")</f>
        <v>Small Rural</v>
      </c>
    </row>
    <row r="155" spans="1:17" ht="12.75">
      <c r="A155" t="s">
        <v>253</v>
      </c>
      <c r="B155" t="s">
        <v>42</v>
      </c>
      <c r="C155" t="s">
        <v>417</v>
      </c>
      <c r="D155" s="28">
        <v>8332261.36</v>
      </c>
      <c r="E155" s="22">
        <f t="shared" si="31"/>
        <v>2499678.408</v>
      </c>
      <c r="F155" s="22">
        <v>0</v>
      </c>
      <c r="G155" s="22">
        <f t="shared" si="32"/>
        <v>2499678.408</v>
      </c>
      <c r="H155" s="22">
        <v>0</v>
      </c>
      <c r="I155" s="23">
        <f t="shared" si="26"/>
        <v>0.3</v>
      </c>
      <c r="J155" s="24">
        <f t="shared" si="27"/>
        <v>0</v>
      </c>
      <c r="K155" s="25">
        <f t="shared" si="28"/>
        <v>-2499678.408</v>
      </c>
      <c r="L155" s="22">
        <f t="shared" si="33"/>
        <v>0</v>
      </c>
      <c r="M155" s="22">
        <f t="shared" si="29"/>
        <v>0</v>
      </c>
      <c r="N155" s="22">
        <v>30080423</v>
      </c>
      <c r="O155" s="31">
        <v>0</v>
      </c>
      <c r="P155" s="2">
        <f t="shared" si="30"/>
        <v>0</v>
      </c>
      <c r="Q155" t="str">
        <f>_xlfn.IFERROR(VLOOKUP(A155,Designation!$A$2:$D$148,4,FALSE),"Urban")</f>
        <v>Small Rural</v>
      </c>
    </row>
    <row r="156" spans="1:17" ht="12.75">
      <c r="A156" t="s">
        <v>158</v>
      </c>
      <c r="B156" t="s">
        <v>42</v>
      </c>
      <c r="C156" t="s">
        <v>418</v>
      </c>
      <c r="D156" s="28">
        <v>2561323</v>
      </c>
      <c r="E156" s="22">
        <f t="shared" si="31"/>
        <v>768396.9</v>
      </c>
      <c r="F156" s="22">
        <v>3088.3899999998976</v>
      </c>
      <c r="G156" s="22">
        <f t="shared" si="32"/>
        <v>771485.2899999999</v>
      </c>
      <c r="H156" s="22">
        <v>74239.22779</v>
      </c>
      <c r="I156" s="23">
        <f t="shared" si="26"/>
        <v>0.30120577920082703</v>
      </c>
      <c r="J156" s="24">
        <f t="shared" si="27"/>
        <v>0.028984719143192797</v>
      </c>
      <c r="K156" s="25">
        <f t="shared" si="28"/>
        <v>-697246.0622099999</v>
      </c>
      <c r="L156" s="22">
        <f t="shared" si="33"/>
        <v>74239.22778999999</v>
      </c>
      <c r="M156" s="22">
        <f t="shared" si="29"/>
        <v>0</v>
      </c>
      <c r="N156" s="22">
        <v>27394549</v>
      </c>
      <c r="O156" s="31">
        <v>2.71</v>
      </c>
      <c r="P156" s="2">
        <f t="shared" si="30"/>
        <v>0.02898471914319279</v>
      </c>
      <c r="Q156" t="str">
        <f>_xlfn.IFERROR(VLOOKUP(A156,Designation!$A$2:$D$148,4,FALSE),"Urban")</f>
        <v>Small Rural</v>
      </c>
    </row>
    <row r="157" spans="1:17" ht="12.75">
      <c r="A157" t="s">
        <v>159</v>
      </c>
      <c r="B157" t="s">
        <v>43</v>
      </c>
      <c r="C157" t="s">
        <v>419</v>
      </c>
      <c r="D157" s="28">
        <v>39559467.45</v>
      </c>
      <c r="E157" s="22">
        <f t="shared" si="31"/>
        <v>9889866.8625</v>
      </c>
      <c r="F157" s="22">
        <v>650000</v>
      </c>
      <c r="G157" s="22">
        <f t="shared" si="32"/>
        <v>10539866.8625</v>
      </c>
      <c r="H157" s="22">
        <v>7607676.6</v>
      </c>
      <c r="I157" s="23">
        <f t="shared" si="26"/>
        <v>0.2664309593100956</v>
      </c>
      <c r="J157" s="24">
        <f t="shared" si="27"/>
        <v>0.19230988409071717</v>
      </c>
      <c r="K157" s="25">
        <f t="shared" si="28"/>
        <v>-2932190.262500001</v>
      </c>
      <c r="L157" s="22">
        <f t="shared" si="33"/>
        <v>7607676.6</v>
      </c>
      <c r="M157" s="22">
        <f t="shared" si="29"/>
        <v>0</v>
      </c>
      <c r="N157" s="22">
        <v>3381189600</v>
      </c>
      <c r="O157" s="31">
        <v>2.25</v>
      </c>
      <c r="P157" s="2">
        <f t="shared" si="30"/>
        <v>0.19230988409071717</v>
      </c>
      <c r="Q157" t="str">
        <f>_xlfn.IFERROR(VLOOKUP(A157,Designation!$A$2:$D$148,4,FALSE),"Urban")</f>
        <v>Rural</v>
      </c>
    </row>
    <row r="158" spans="1:17" ht="12.75">
      <c r="A158" t="s">
        <v>160</v>
      </c>
      <c r="B158" t="s">
        <v>52</v>
      </c>
      <c r="C158" t="s">
        <v>420</v>
      </c>
      <c r="D158" s="28">
        <v>4469002.29</v>
      </c>
      <c r="E158" s="22">
        <f t="shared" si="31"/>
        <v>1340700.687</v>
      </c>
      <c r="F158" s="22">
        <v>235967.64</v>
      </c>
      <c r="G158" s="22">
        <f t="shared" si="32"/>
        <v>1576668.327</v>
      </c>
      <c r="H158" s="22">
        <v>571720.51322</v>
      </c>
      <c r="I158" s="23">
        <f t="shared" si="26"/>
        <v>0.35280096645464015</v>
      </c>
      <c r="J158" s="24">
        <f t="shared" si="27"/>
        <v>0.12793023501001607</v>
      </c>
      <c r="K158" s="25">
        <f t="shared" si="28"/>
        <v>-1004947.8137800001</v>
      </c>
      <c r="L158" s="22">
        <f t="shared" si="33"/>
        <v>571720.5132200001</v>
      </c>
      <c r="M158" s="22">
        <f t="shared" si="29"/>
        <v>0</v>
      </c>
      <c r="N158" s="22">
        <v>430836860</v>
      </c>
      <c r="O158" s="31">
        <v>1.327</v>
      </c>
      <c r="P158" s="2">
        <f t="shared" si="30"/>
        <v>0.1279302350100161</v>
      </c>
      <c r="Q158" t="str">
        <f>_xlfn.IFERROR(VLOOKUP(A158,Designation!$A$2:$D$148,4,FALSE),"Urban")</f>
        <v>Small Rural</v>
      </c>
    </row>
    <row r="159" spans="1:17" ht="12.75">
      <c r="A159" t="s">
        <v>161</v>
      </c>
      <c r="B159" t="s">
        <v>52</v>
      </c>
      <c r="C159" t="s">
        <v>421</v>
      </c>
      <c r="D159" s="28">
        <v>21987105.21</v>
      </c>
      <c r="E159" s="22">
        <f t="shared" si="31"/>
        <v>5496776.3025</v>
      </c>
      <c r="F159" s="22">
        <v>1157745.67</v>
      </c>
      <c r="G159" s="22">
        <f t="shared" si="32"/>
        <v>6654521.9725</v>
      </c>
      <c r="H159" s="22">
        <v>1100141.338556</v>
      </c>
      <c r="I159" s="23">
        <f t="shared" si="26"/>
        <v>0.3026556660798368</v>
      </c>
      <c r="J159" s="24">
        <f t="shared" si="27"/>
        <v>0.05003575177580187</v>
      </c>
      <c r="K159" s="25">
        <f t="shared" si="28"/>
        <v>-5554380.633944</v>
      </c>
      <c r="L159" s="22">
        <f t="shared" si="33"/>
        <v>1100141.338556</v>
      </c>
      <c r="M159" s="22">
        <f t="shared" si="29"/>
        <v>0</v>
      </c>
      <c r="N159" s="22">
        <v>412656166</v>
      </c>
      <c r="O159" s="31">
        <v>2.666</v>
      </c>
      <c r="P159" s="2">
        <f t="shared" si="30"/>
        <v>0.05003575177580187</v>
      </c>
      <c r="Q159" t="str">
        <f>_xlfn.IFERROR(VLOOKUP(A159,Designation!$A$2:$D$148,4,FALSE),"Urban")</f>
        <v>Rural</v>
      </c>
    </row>
    <row r="160" spans="1:17" ht="12.75">
      <c r="A160" t="s">
        <v>254</v>
      </c>
      <c r="B160" t="s">
        <v>44</v>
      </c>
      <c r="C160" t="s">
        <v>422</v>
      </c>
      <c r="D160" s="28">
        <v>5221553.29</v>
      </c>
      <c r="E160" s="22">
        <f t="shared" si="31"/>
        <v>1566465.987</v>
      </c>
      <c r="F160" s="22">
        <v>0</v>
      </c>
      <c r="G160" s="22">
        <f t="shared" si="32"/>
        <v>1566465.987</v>
      </c>
      <c r="H160" s="22">
        <v>0</v>
      </c>
      <c r="I160" s="23">
        <f t="shared" si="26"/>
        <v>0.3</v>
      </c>
      <c r="J160" s="24">
        <f t="shared" si="27"/>
        <v>0</v>
      </c>
      <c r="K160" s="25">
        <f t="shared" si="28"/>
        <v>-1566465.987</v>
      </c>
      <c r="L160" s="22">
        <f t="shared" si="33"/>
        <v>0</v>
      </c>
      <c r="M160" s="22">
        <f t="shared" si="29"/>
        <v>0</v>
      </c>
      <c r="N160" s="22">
        <v>49472189</v>
      </c>
      <c r="O160" s="31">
        <v>0</v>
      </c>
      <c r="P160" s="2">
        <f t="shared" si="30"/>
        <v>0</v>
      </c>
      <c r="Q160" t="str">
        <f>_xlfn.IFERROR(VLOOKUP(A160,Designation!$A$2:$D$148,4,FALSE),"Urban")</f>
        <v>Small Rural</v>
      </c>
    </row>
    <row r="161" spans="1:17" ht="12.75">
      <c r="A161" t="s">
        <v>162</v>
      </c>
      <c r="B161" t="s">
        <v>44</v>
      </c>
      <c r="C161" t="s">
        <v>423</v>
      </c>
      <c r="D161" s="28">
        <v>1859462.77</v>
      </c>
      <c r="E161" s="22">
        <f t="shared" si="31"/>
        <v>557838.831</v>
      </c>
      <c r="F161" s="22">
        <v>0</v>
      </c>
      <c r="G161" s="22">
        <f t="shared" si="32"/>
        <v>557838.831</v>
      </c>
      <c r="H161" s="22">
        <v>257835.74693999998</v>
      </c>
      <c r="I161" s="23">
        <f t="shared" si="26"/>
        <v>0.3</v>
      </c>
      <c r="J161" s="24">
        <f t="shared" si="27"/>
        <v>0.13866141936253984</v>
      </c>
      <c r="K161" s="25">
        <f t="shared" si="28"/>
        <v>-300003.08406</v>
      </c>
      <c r="L161" s="22">
        <f t="shared" si="33"/>
        <v>257835.74694000004</v>
      </c>
      <c r="M161" s="22">
        <f t="shared" si="29"/>
        <v>0</v>
      </c>
      <c r="N161" s="22">
        <v>32866252</v>
      </c>
      <c r="O161" s="31">
        <v>7.845000000000001</v>
      </c>
      <c r="P161" s="2">
        <f t="shared" si="30"/>
        <v>0.13866141936253987</v>
      </c>
      <c r="Q161" t="str">
        <f>_xlfn.IFERROR(VLOOKUP(A161,Designation!$A$2:$D$148,4,FALSE),"Urban")</f>
        <v>Small Rural</v>
      </c>
    </row>
    <row r="162" spans="1:17" ht="12.75">
      <c r="A162" t="s">
        <v>255</v>
      </c>
      <c r="B162" t="s">
        <v>44</v>
      </c>
      <c r="C162" t="s">
        <v>424</v>
      </c>
      <c r="D162" s="28">
        <v>3461080.95</v>
      </c>
      <c r="E162" s="22">
        <f t="shared" si="31"/>
        <v>1038324.285</v>
      </c>
      <c r="F162" s="22">
        <v>0</v>
      </c>
      <c r="G162" s="22">
        <f t="shared" si="32"/>
        <v>1038324.285</v>
      </c>
      <c r="H162" s="22">
        <v>0</v>
      </c>
      <c r="I162" s="23">
        <f t="shared" si="26"/>
        <v>0.3</v>
      </c>
      <c r="J162" s="24">
        <f t="shared" si="27"/>
        <v>0</v>
      </c>
      <c r="K162" s="25">
        <f t="shared" si="28"/>
        <v>-1038324.285</v>
      </c>
      <c r="L162" s="22">
        <f t="shared" si="33"/>
        <v>0</v>
      </c>
      <c r="M162" s="22">
        <f t="shared" si="29"/>
        <v>0</v>
      </c>
      <c r="N162" s="22">
        <v>22633247</v>
      </c>
      <c r="O162" s="31">
        <v>0</v>
      </c>
      <c r="P162" s="2">
        <f t="shared" si="30"/>
        <v>0</v>
      </c>
      <c r="Q162" t="str">
        <f>_xlfn.IFERROR(VLOOKUP(A162,Designation!$A$2:$D$148,4,FALSE),"Urban")</f>
        <v>Small Rural</v>
      </c>
    </row>
    <row r="163" spans="1:17" ht="12.75">
      <c r="A163" t="s">
        <v>256</v>
      </c>
      <c r="B163" t="s">
        <v>44</v>
      </c>
      <c r="C163" t="s">
        <v>425</v>
      </c>
      <c r="D163" s="28">
        <v>2578197.79</v>
      </c>
      <c r="E163" s="22">
        <f t="shared" si="31"/>
        <v>773459.3369999999</v>
      </c>
      <c r="F163" s="22">
        <v>0</v>
      </c>
      <c r="G163" s="22">
        <f t="shared" si="32"/>
        <v>773459.3369999999</v>
      </c>
      <c r="H163" s="22">
        <v>0</v>
      </c>
      <c r="I163" s="23">
        <f aca="true" t="shared" si="34" ref="I163:I180">(E163+F163)/D163</f>
        <v>0.3</v>
      </c>
      <c r="J163" s="24">
        <f aca="true" t="shared" si="35" ref="J163:J180">H163/D163</f>
        <v>0</v>
      </c>
      <c r="K163" s="25">
        <f aca="true" t="shared" si="36" ref="K163:K180">H163-G163</f>
        <v>-773459.3369999999</v>
      </c>
      <c r="L163" s="22">
        <f t="shared" si="33"/>
        <v>0</v>
      </c>
      <c r="M163" s="22">
        <f aca="true" t="shared" si="37" ref="M163:M180">L163-H163</f>
        <v>0</v>
      </c>
      <c r="N163" s="22">
        <v>29505049</v>
      </c>
      <c r="O163" s="31">
        <v>0</v>
      </c>
      <c r="P163" s="2">
        <f aca="true" t="shared" si="38" ref="P163:P180">L163/D163</f>
        <v>0</v>
      </c>
      <c r="Q163" t="str">
        <f>_xlfn.IFERROR(VLOOKUP(A163,Designation!$A$2:$D$148,4,FALSE),"Urban")</f>
        <v>Small Rural</v>
      </c>
    </row>
    <row r="164" spans="1:17" ht="12.75">
      <c r="A164" t="s">
        <v>163</v>
      </c>
      <c r="B164" t="s">
        <v>44</v>
      </c>
      <c r="C164" t="s">
        <v>426</v>
      </c>
      <c r="D164" s="28">
        <v>1535132.99</v>
      </c>
      <c r="E164" s="22">
        <f t="shared" si="31"/>
        <v>460539.897</v>
      </c>
      <c r="F164" s="22">
        <v>0</v>
      </c>
      <c r="G164" s="22">
        <f t="shared" si="32"/>
        <v>460539.897</v>
      </c>
      <c r="H164" s="22">
        <v>231956.07875400002</v>
      </c>
      <c r="I164" s="23">
        <f t="shared" si="34"/>
        <v>0.3</v>
      </c>
      <c r="J164" s="24">
        <f t="shared" si="35"/>
        <v>0.15109836103124852</v>
      </c>
      <c r="K164" s="25">
        <f t="shared" si="36"/>
        <v>-228583.81824599998</v>
      </c>
      <c r="L164" s="22">
        <f t="shared" si="33"/>
        <v>231956.07875400002</v>
      </c>
      <c r="M164" s="22">
        <f t="shared" si="37"/>
        <v>0</v>
      </c>
      <c r="N164" s="22">
        <v>38019354</v>
      </c>
      <c r="O164" s="31">
        <v>6.101</v>
      </c>
      <c r="P164" s="2">
        <f t="shared" si="38"/>
        <v>0.15109836103124852</v>
      </c>
      <c r="Q164" t="str">
        <f>_xlfn.IFERROR(VLOOKUP(A164,Designation!$A$2:$D$148,4,FALSE),"Urban")</f>
        <v>Small Rural</v>
      </c>
    </row>
    <row r="165" spans="1:17" ht="12.75">
      <c r="A165" t="s">
        <v>164</v>
      </c>
      <c r="B165" t="s">
        <v>45</v>
      </c>
      <c r="C165" t="s">
        <v>427</v>
      </c>
      <c r="D165" s="28">
        <v>19109906.63</v>
      </c>
      <c r="E165" s="22">
        <f t="shared" si="31"/>
        <v>4777476.6575</v>
      </c>
      <c r="F165" s="22">
        <v>464593.6400000006</v>
      </c>
      <c r="G165" s="22">
        <f t="shared" si="32"/>
        <v>5242070.2975</v>
      </c>
      <c r="H165" s="22">
        <v>3902354.88105</v>
      </c>
      <c r="I165" s="23">
        <f t="shared" si="34"/>
        <v>0.2743116645724815</v>
      </c>
      <c r="J165" s="24">
        <f t="shared" si="35"/>
        <v>0.20420585807174088</v>
      </c>
      <c r="K165" s="25">
        <f t="shared" si="36"/>
        <v>-1339715.4164500004</v>
      </c>
      <c r="L165" s="22">
        <f t="shared" si="33"/>
        <v>3902354.88105</v>
      </c>
      <c r="M165" s="22">
        <f t="shared" si="37"/>
        <v>0</v>
      </c>
      <c r="N165" s="22">
        <v>1692995610</v>
      </c>
      <c r="O165" s="31">
        <v>2.305</v>
      </c>
      <c r="P165" s="2">
        <f t="shared" si="38"/>
        <v>0.20420585807174088</v>
      </c>
      <c r="Q165" t="str">
        <f>_xlfn.IFERROR(VLOOKUP(A165,Designation!$A$2:$D$148,4,FALSE),"Urban")</f>
        <v>Rural</v>
      </c>
    </row>
    <row r="166" spans="1:17" ht="12.75">
      <c r="A166" t="s">
        <v>165</v>
      </c>
      <c r="B166" t="s">
        <v>45</v>
      </c>
      <c r="C166" t="s">
        <v>428</v>
      </c>
      <c r="D166" s="28">
        <v>20853140.97</v>
      </c>
      <c r="E166" s="22">
        <f t="shared" si="31"/>
        <v>5213285.2425</v>
      </c>
      <c r="F166" s="22">
        <v>402051.60000000056</v>
      </c>
      <c r="G166" s="22">
        <f t="shared" si="32"/>
        <v>5615336.8425</v>
      </c>
      <c r="H166" s="22">
        <v>2699898.80544</v>
      </c>
      <c r="I166" s="23">
        <f t="shared" si="34"/>
        <v>0.2692801458820235</v>
      </c>
      <c r="J166" s="24">
        <f t="shared" si="35"/>
        <v>0.12947204497030743</v>
      </c>
      <c r="K166" s="25">
        <f t="shared" si="36"/>
        <v>-2915438.0370600005</v>
      </c>
      <c r="L166" s="22">
        <f t="shared" si="33"/>
        <v>2699898.80544</v>
      </c>
      <c r="M166" s="22">
        <f t="shared" si="37"/>
        <v>0</v>
      </c>
      <c r="N166" s="22">
        <v>1177966320</v>
      </c>
      <c r="O166" s="31">
        <v>2.292</v>
      </c>
      <c r="P166" s="2">
        <f t="shared" si="38"/>
        <v>0.12947204497030743</v>
      </c>
      <c r="Q166" t="str">
        <f>_xlfn.IFERROR(VLOOKUP(A166,Designation!$A$2:$D$148,4,FALSE),"Urban")</f>
        <v>Rural</v>
      </c>
    </row>
    <row r="167" spans="1:17" ht="12.75">
      <c r="A167" t="s">
        <v>166</v>
      </c>
      <c r="B167" t="s">
        <v>45</v>
      </c>
      <c r="C167" t="s">
        <v>429</v>
      </c>
      <c r="D167" s="28">
        <v>27302087.76</v>
      </c>
      <c r="E167" s="22">
        <f t="shared" si="31"/>
        <v>6825521.94</v>
      </c>
      <c r="F167" s="22">
        <v>263308.68</v>
      </c>
      <c r="G167" s="22">
        <f t="shared" si="32"/>
        <v>7088830.62</v>
      </c>
      <c r="H167" s="22">
        <v>4545599.5487399995</v>
      </c>
      <c r="I167" s="23">
        <f t="shared" si="34"/>
        <v>0.25964426905058047</v>
      </c>
      <c r="J167" s="24">
        <f t="shared" si="35"/>
        <v>0.16649274548885265</v>
      </c>
      <c r="K167" s="25">
        <f t="shared" si="36"/>
        <v>-2543231.0712600006</v>
      </c>
      <c r="L167" s="22">
        <f t="shared" si="33"/>
        <v>4545599.5487399995</v>
      </c>
      <c r="M167" s="22">
        <f t="shared" si="37"/>
        <v>0</v>
      </c>
      <c r="N167" s="22">
        <v>2447818820</v>
      </c>
      <c r="O167" s="31">
        <v>1.857</v>
      </c>
      <c r="P167" s="2">
        <f t="shared" si="38"/>
        <v>0.16649274548885265</v>
      </c>
      <c r="Q167" t="str">
        <f>_xlfn.IFERROR(VLOOKUP(A167,Designation!$A$2:$D$148,4,FALSE),"Urban")</f>
        <v>Rural</v>
      </c>
    </row>
    <row r="168" spans="1:17" ht="12.75">
      <c r="A168" t="s">
        <v>167</v>
      </c>
      <c r="B168" t="s">
        <v>45</v>
      </c>
      <c r="C168" t="s">
        <v>430</v>
      </c>
      <c r="D168" s="28">
        <v>83872988.86</v>
      </c>
      <c r="E168" s="22">
        <f t="shared" si="31"/>
        <v>20968247.215</v>
      </c>
      <c r="F168" s="22">
        <v>679899.57</v>
      </c>
      <c r="G168" s="22">
        <f t="shared" si="32"/>
        <v>21648146.785</v>
      </c>
      <c r="H168" s="22">
        <v>11195784.508</v>
      </c>
      <c r="I168" s="23">
        <f t="shared" si="34"/>
        <v>0.2581062995279074</v>
      </c>
      <c r="J168" s="24">
        <f t="shared" si="35"/>
        <v>0.13348498318913968</v>
      </c>
      <c r="K168" s="25">
        <f t="shared" si="36"/>
        <v>-10452362.277</v>
      </c>
      <c r="L168" s="22">
        <f t="shared" si="33"/>
        <v>11195784.507999998</v>
      </c>
      <c r="M168" s="22">
        <f t="shared" si="37"/>
        <v>0</v>
      </c>
      <c r="N168" s="22">
        <v>2339278000</v>
      </c>
      <c r="O168" s="31">
        <v>4.786</v>
      </c>
      <c r="P168" s="2">
        <f t="shared" si="38"/>
        <v>0.13348498318913965</v>
      </c>
      <c r="Q168" t="str">
        <f>_xlfn.IFERROR(VLOOKUP(A168,Designation!$A$2:$D$148,4,FALSE),"Urban")</f>
        <v>Urban</v>
      </c>
    </row>
    <row r="169" spans="1:17" ht="12.75">
      <c r="A169" t="s">
        <v>168</v>
      </c>
      <c r="B169" t="s">
        <v>45</v>
      </c>
      <c r="C169" t="s">
        <v>431</v>
      </c>
      <c r="D169" s="28">
        <v>39204146.36</v>
      </c>
      <c r="E169" s="22">
        <f t="shared" si="31"/>
        <v>9801036.59</v>
      </c>
      <c r="F169" s="22">
        <v>418806.2800000012</v>
      </c>
      <c r="G169" s="22">
        <f t="shared" si="32"/>
        <v>10219842.870000001</v>
      </c>
      <c r="H169" s="22">
        <v>4499130.42555</v>
      </c>
      <c r="I169" s="23">
        <f t="shared" si="34"/>
        <v>0.2606827037159342</v>
      </c>
      <c r="J169" s="24">
        <f t="shared" si="35"/>
        <v>0.1147615964963457</v>
      </c>
      <c r="K169" s="25">
        <f t="shared" si="36"/>
        <v>-5720712.444450001</v>
      </c>
      <c r="L169" s="22">
        <f t="shared" si="33"/>
        <v>4499130.42555</v>
      </c>
      <c r="M169" s="22">
        <f t="shared" si="37"/>
        <v>0</v>
      </c>
      <c r="N169" s="22">
        <v>1328352650</v>
      </c>
      <c r="O169" s="31">
        <v>3.387</v>
      </c>
      <c r="P169" s="2">
        <f t="shared" si="38"/>
        <v>0.1147615964963457</v>
      </c>
      <c r="Q169" t="str">
        <f>_xlfn.IFERROR(VLOOKUP(A169,Designation!$A$2:$D$148,4,FALSE),"Urban")</f>
        <v>Rural</v>
      </c>
    </row>
    <row r="170" spans="1:17" ht="12.75">
      <c r="A170" t="s">
        <v>257</v>
      </c>
      <c r="B170" t="s">
        <v>45</v>
      </c>
      <c r="C170" t="s">
        <v>432</v>
      </c>
      <c r="D170" s="28">
        <v>239627169.78</v>
      </c>
      <c r="E170" s="22">
        <f t="shared" si="31"/>
        <v>59906792.445</v>
      </c>
      <c r="F170" s="22">
        <v>2545812.86</v>
      </c>
      <c r="G170" s="22">
        <f t="shared" si="32"/>
        <v>62452605.305</v>
      </c>
      <c r="H170" s="22">
        <v>29356518.17</v>
      </c>
      <c r="I170" s="23">
        <f t="shared" si="34"/>
        <v>0.26062405762392177</v>
      </c>
      <c r="J170" s="24">
        <f t="shared" si="35"/>
        <v>0.12250913866299891</v>
      </c>
      <c r="K170" s="25">
        <f t="shared" si="36"/>
        <v>-33096087.134999998</v>
      </c>
      <c r="L170" s="22">
        <f t="shared" si="33"/>
        <v>29356518.17</v>
      </c>
      <c r="M170" s="22">
        <f t="shared" si="37"/>
        <v>0</v>
      </c>
      <c r="N170" s="22">
        <v>2935651817</v>
      </c>
      <c r="O170" s="31">
        <v>10</v>
      </c>
      <c r="P170" s="2">
        <f t="shared" si="38"/>
        <v>0.12250913866299891</v>
      </c>
      <c r="Q170" t="str">
        <f>_xlfn.IFERROR(VLOOKUP(A170,Designation!$A$2:$D$148,4,FALSE),"Urban")</f>
        <v>Urban</v>
      </c>
    </row>
    <row r="171" spans="1:17" ht="12.75">
      <c r="A171" t="s">
        <v>169</v>
      </c>
      <c r="B171" t="s">
        <v>45</v>
      </c>
      <c r="C171" t="s">
        <v>433</v>
      </c>
      <c r="D171" s="28">
        <v>12133065.53</v>
      </c>
      <c r="E171" s="22">
        <f t="shared" si="31"/>
        <v>3033266.3825</v>
      </c>
      <c r="F171" s="22">
        <v>243119.79</v>
      </c>
      <c r="G171" s="22">
        <f t="shared" si="32"/>
        <v>3276386.1725</v>
      </c>
      <c r="H171" s="22">
        <v>2902377.08035</v>
      </c>
      <c r="I171" s="23">
        <f t="shared" si="34"/>
        <v>0.2700377875977729</v>
      </c>
      <c r="J171" s="24">
        <f t="shared" si="35"/>
        <v>0.23921218204695546</v>
      </c>
      <c r="K171" s="25">
        <f t="shared" si="36"/>
        <v>-374009.0921499999</v>
      </c>
      <c r="L171" s="22">
        <f t="shared" si="33"/>
        <v>2902377.08035</v>
      </c>
      <c r="M171" s="22">
        <f t="shared" si="37"/>
        <v>0</v>
      </c>
      <c r="N171" s="22">
        <v>4176082130</v>
      </c>
      <c r="O171" s="31">
        <v>0.695</v>
      </c>
      <c r="P171" s="2">
        <f t="shared" si="38"/>
        <v>0.23921218204695546</v>
      </c>
      <c r="Q171" t="str">
        <f>_xlfn.IFERROR(VLOOKUP(A171,Designation!$A$2:$D$148,4,FALSE),"Urban")</f>
        <v>Rural</v>
      </c>
    </row>
    <row r="172" spans="1:17" ht="12.75">
      <c r="A172" t="s">
        <v>170</v>
      </c>
      <c r="B172" t="s">
        <v>45</v>
      </c>
      <c r="C172" t="s">
        <v>434</v>
      </c>
      <c r="D172" s="28">
        <v>24906944.43</v>
      </c>
      <c r="E172" s="22">
        <f t="shared" si="31"/>
        <v>6226736.1075</v>
      </c>
      <c r="F172" s="22">
        <v>520740.6899999995</v>
      </c>
      <c r="G172" s="22">
        <f t="shared" si="32"/>
        <v>6747476.797499999</v>
      </c>
      <c r="H172" s="22">
        <v>2673323.486954</v>
      </c>
      <c r="I172" s="23">
        <f t="shared" si="34"/>
        <v>0.27090744978628434</v>
      </c>
      <c r="J172" s="24">
        <f t="shared" si="35"/>
        <v>0.10733245478855392</v>
      </c>
      <c r="K172" s="25">
        <f t="shared" si="36"/>
        <v>-4074153.3105459996</v>
      </c>
      <c r="L172" s="22">
        <f t="shared" si="33"/>
        <v>2673323.486954</v>
      </c>
      <c r="M172" s="22">
        <f t="shared" si="37"/>
        <v>0</v>
      </c>
      <c r="N172" s="22">
        <v>1729187249</v>
      </c>
      <c r="O172" s="31">
        <v>1.546</v>
      </c>
      <c r="P172" s="2">
        <f t="shared" si="38"/>
        <v>0.10733245478855392</v>
      </c>
      <c r="Q172" t="str">
        <f>_xlfn.IFERROR(VLOOKUP(A172,Designation!$A$2:$D$148,4,FALSE),"Urban")</f>
        <v>Rural</v>
      </c>
    </row>
    <row r="173" spans="1:17" ht="12.75">
      <c r="A173" t="s">
        <v>171</v>
      </c>
      <c r="B173" t="s">
        <v>45</v>
      </c>
      <c r="C173" t="s">
        <v>435</v>
      </c>
      <c r="D173" s="28">
        <v>10905715.56</v>
      </c>
      <c r="E173" s="22">
        <f t="shared" si="31"/>
        <v>3271714.668</v>
      </c>
      <c r="F173" s="22">
        <v>223101.13</v>
      </c>
      <c r="G173" s="22">
        <f t="shared" si="32"/>
        <v>3494815.798</v>
      </c>
      <c r="H173" s="22">
        <v>900014.99015</v>
      </c>
      <c r="I173" s="23">
        <f t="shared" si="34"/>
        <v>0.3204572665381344</v>
      </c>
      <c r="J173" s="24">
        <f t="shared" si="35"/>
        <v>0.08252690850026166</v>
      </c>
      <c r="K173" s="25">
        <f t="shared" si="36"/>
        <v>-2594800.80785</v>
      </c>
      <c r="L173" s="22">
        <f t="shared" si="33"/>
        <v>900014.99015</v>
      </c>
      <c r="M173" s="22">
        <f t="shared" si="37"/>
        <v>0</v>
      </c>
      <c r="N173" s="22">
        <v>574355450</v>
      </c>
      <c r="O173" s="31">
        <v>1.567</v>
      </c>
      <c r="P173" s="2">
        <f t="shared" si="38"/>
        <v>0.08252690850026166</v>
      </c>
      <c r="Q173" t="str">
        <f>_xlfn.IFERROR(VLOOKUP(A173,Designation!$A$2:$D$148,4,FALSE),"Urban")</f>
        <v>Small Rural</v>
      </c>
    </row>
    <row r="174" spans="1:17" ht="12.75">
      <c r="A174" t="s">
        <v>258</v>
      </c>
      <c r="B174" t="s">
        <v>45</v>
      </c>
      <c r="C174" t="s">
        <v>436</v>
      </c>
      <c r="D174" s="28">
        <v>3137048.98</v>
      </c>
      <c r="E174" s="22">
        <f t="shared" si="31"/>
        <v>941114.694</v>
      </c>
      <c r="F174" s="22">
        <v>0</v>
      </c>
      <c r="G174" s="22">
        <f t="shared" si="32"/>
        <v>941114.694</v>
      </c>
      <c r="H174" s="22">
        <v>940729.601425</v>
      </c>
      <c r="I174" s="23">
        <f t="shared" si="34"/>
        <v>0.3</v>
      </c>
      <c r="J174" s="24">
        <f t="shared" si="35"/>
        <v>0.29987724368428575</v>
      </c>
      <c r="K174" s="25">
        <f t="shared" si="36"/>
        <v>-385.09257500001695</v>
      </c>
      <c r="L174" s="22">
        <f t="shared" si="33"/>
        <v>940733.4461999999</v>
      </c>
      <c r="M174" s="22">
        <f t="shared" si="37"/>
        <v>3.844774999888614</v>
      </c>
      <c r="N174" s="22">
        <v>740152200</v>
      </c>
      <c r="O174" s="31">
        <v>1.271</v>
      </c>
      <c r="P174" s="2">
        <f t="shared" si="38"/>
        <v>0.2998784692867626</v>
      </c>
      <c r="Q174" t="str">
        <f>_xlfn.IFERROR(VLOOKUP(A174,Designation!$A$2:$D$148,4,FALSE),"Urban")</f>
        <v>Small Rural</v>
      </c>
    </row>
    <row r="175" spans="1:17" ht="12.75">
      <c r="A175" t="s">
        <v>172</v>
      </c>
      <c r="B175" t="s">
        <v>45</v>
      </c>
      <c r="C175" t="s">
        <v>437</v>
      </c>
      <c r="D175" s="28">
        <v>3295490.11</v>
      </c>
      <c r="E175" s="22">
        <f t="shared" si="31"/>
        <v>988647.0329999999</v>
      </c>
      <c r="F175" s="22">
        <v>0</v>
      </c>
      <c r="G175" s="22">
        <f t="shared" si="32"/>
        <v>988647.0329999999</v>
      </c>
      <c r="H175" s="22">
        <v>74711.13819</v>
      </c>
      <c r="I175" s="23">
        <f t="shared" si="34"/>
        <v>0.3</v>
      </c>
      <c r="J175" s="24">
        <f t="shared" si="35"/>
        <v>0.02267072140902283</v>
      </c>
      <c r="K175" s="25">
        <f t="shared" si="36"/>
        <v>-913935.89481</v>
      </c>
      <c r="L175" s="22">
        <f t="shared" si="33"/>
        <v>74711.13819</v>
      </c>
      <c r="M175" s="22">
        <f t="shared" si="37"/>
        <v>0</v>
      </c>
      <c r="N175" s="22">
        <v>579156110</v>
      </c>
      <c r="O175" s="31">
        <v>0.129</v>
      </c>
      <c r="P175" s="2">
        <f t="shared" si="38"/>
        <v>0.02267072140902283</v>
      </c>
      <c r="Q175" t="str">
        <f>_xlfn.IFERROR(VLOOKUP(A175,Designation!$A$2:$D$148,4,FALSE),"Urban")</f>
        <v>Small Rural</v>
      </c>
    </row>
    <row r="176" spans="1:17" ht="12.75">
      <c r="A176" t="s">
        <v>173</v>
      </c>
      <c r="B176" t="s">
        <v>45</v>
      </c>
      <c r="C176" t="s">
        <v>438</v>
      </c>
      <c r="D176" s="28">
        <v>1387050.77</v>
      </c>
      <c r="E176" s="22">
        <f t="shared" si="31"/>
        <v>416115.23099999997</v>
      </c>
      <c r="F176" s="22">
        <v>0</v>
      </c>
      <c r="G176" s="22">
        <f t="shared" si="32"/>
        <v>416115.23099999997</v>
      </c>
      <c r="H176" s="22">
        <v>404912.92443</v>
      </c>
      <c r="I176" s="23">
        <f t="shared" si="34"/>
        <v>0.3</v>
      </c>
      <c r="J176" s="24">
        <f t="shared" si="35"/>
        <v>0.2919236506606027</v>
      </c>
      <c r="K176" s="25">
        <f t="shared" si="36"/>
        <v>-11202.306569999957</v>
      </c>
      <c r="L176" s="22">
        <f t="shared" si="33"/>
        <v>404912.92442999996</v>
      </c>
      <c r="M176" s="22">
        <f t="shared" si="37"/>
        <v>0</v>
      </c>
      <c r="N176" s="22">
        <v>579274570</v>
      </c>
      <c r="O176" s="31">
        <v>0.699</v>
      </c>
      <c r="P176" s="2">
        <f t="shared" si="38"/>
        <v>0.29192365066060266</v>
      </c>
      <c r="Q176" t="str">
        <f>_xlfn.IFERROR(VLOOKUP(A176,Designation!$A$2:$D$148,4,FALSE),"Urban")</f>
        <v>Small Rural</v>
      </c>
    </row>
    <row r="177" spans="1:17" ht="12.75">
      <c r="A177" t="s">
        <v>174</v>
      </c>
      <c r="B177" t="s">
        <v>63</v>
      </c>
      <c r="C177" t="s">
        <v>64</v>
      </c>
      <c r="D177" s="28">
        <v>10020744.69</v>
      </c>
      <c r="E177" s="22">
        <f t="shared" si="31"/>
        <v>3006223.4069999997</v>
      </c>
      <c r="F177" s="22">
        <v>0</v>
      </c>
      <c r="G177" s="22">
        <f t="shared" si="32"/>
        <v>3006223.4069999997</v>
      </c>
      <c r="H177" s="22">
        <v>1194003.89849</v>
      </c>
      <c r="I177" s="23">
        <f t="shared" si="34"/>
        <v>0.3</v>
      </c>
      <c r="J177" s="24">
        <f t="shared" si="35"/>
        <v>0.11915321020817267</v>
      </c>
      <c r="K177" s="25">
        <f t="shared" si="36"/>
        <v>-1812219.5085099996</v>
      </c>
      <c r="L177" s="22">
        <f t="shared" si="33"/>
        <v>1194003.89849</v>
      </c>
      <c r="M177" s="22">
        <f t="shared" si="37"/>
        <v>0</v>
      </c>
      <c r="N177" s="22">
        <v>164894890</v>
      </c>
      <c r="O177" s="31">
        <v>7.241</v>
      </c>
      <c r="P177" s="2">
        <f t="shared" si="38"/>
        <v>0.11915321020817267</v>
      </c>
      <c r="Q177" t="str">
        <f>_xlfn.IFERROR(VLOOKUP(A177,Designation!$A$2:$D$148,4,FALSE),"Urban")</f>
        <v>Small Rural</v>
      </c>
    </row>
    <row r="178" spans="1:17" ht="12.75">
      <c r="A178" t="s">
        <v>175</v>
      </c>
      <c r="B178" t="s">
        <v>63</v>
      </c>
      <c r="C178" t="s">
        <v>65</v>
      </c>
      <c r="D178" s="28">
        <v>8197084.97</v>
      </c>
      <c r="E178" s="22">
        <f t="shared" si="31"/>
        <v>2459125.491</v>
      </c>
      <c r="F178" s="22">
        <v>0</v>
      </c>
      <c r="G178" s="22">
        <f t="shared" si="32"/>
        <v>2459125.491</v>
      </c>
      <c r="H178" s="22">
        <v>1614517.60072</v>
      </c>
      <c r="I178" s="23">
        <f t="shared" si="34"/>
        <v>0.3</v>
      </c>
      <c r="J178" s="24">
        <f t="shared" si="35"/>
        <v>0.19696240878664456</v>
      </c>
      <c r="K178" s="25">
        <f t="shared" si="36"/>
        <v>-844607.8902799999</v>
      </c>
      <c r="L178" s="22">
        <f t="shared" si="33"/>
        <v>1614517.60072</v>
      </c>
      <c r="M178" s="22">
        <f t="shared" si="37"/>
        <v>0</v>
      </c>
      <c r="N178" s="22">
        <v>139736680</v>
      </c>
      <c r="O178" s="31">
        <v>11.554</v>
      </c>
      <c r="P178" s="2">
        <f t="shared" si="38"/>
        <v>0.19696240878664456</v>
      </c>
      <c r="Q178" t="str">
        <f>_xlfn.IFERROR(VLOOKUP(A178,Designation!$A$2:$D$148,4,FALSE),"Urban")</f>
        <v>Small Rural</v>
      </c>
    </row>
    <row r="179" spans="1:17" ht="12.75">
      <c r="A179" t="s">
        <v>259</v>
      </c>
      <c r="B179" t="s">
        <v>63</v>
      </c>
      <c r="C179" t="s">
        <v>439</v>
      </c>
      <c r="D179" s="28">
        <v>3155076.85</v>
      </c>
      <c r="E179" s="22">
        <f t="shared" si="31"/>
        <v>946523.0549999999</v>
      </c>
      <c r="F179" s="22">
        <v>0</v>
      </c>
      <c r="G179" s="22">
        <f t="shared" si="32"/>
        <v>946523.0549999999</v>
      </c>
      <c r="H179" s="22">
        <v>0</v>
      </c>
      <c r="I179" s="23">
        <f t="shared" si="34"/>
        <v>0.3</v>
      </c>
      <c r="J179" s="24">
        <f t="shared" si="35"/>
        <v>0</v>
      </c>
      <c r="K179" s="25">
        <f t="shared" si="36"/>
        <v>-946523.0549999999</v>
      </c>
      <c r="L179" s="22">
        <f t="shared" si="33"/>
        <v>0</v>
      </c>
      <c r="M179" s="22">
        <f t="shared" si="37"/>
        <v>0</v>
      </c>
      <c r="N179" s="22">
        <v>20493755</v>
      </c>
      <c r="O179" s="31">
        <v>0</v>
      </c>
      <c r="P179" s="2">
        <f t="shared" si="38"/>
        <v>0</v>
      </c>
      <c r="Q179" t="str">
        <f>_xlfn.IFERROR(VLOOKUP(A179,Designation!$A$2:$D$148,4,FALSE),"Urban")</f>
        <v>Small Rural</v>
      </c>
    </row>
    <row r="180" spans="1:17" ht="12.75">
      <c r="A180" t="s">
        <v>176</v>
      </c>
      <c r="B180" t="s">
        <v>63</v>
      </c>
      <c r="C180" t="s">
        <v>66</v>
      </c>
      <c r="D180" s="28">
        <v>1344738.69</v>
      </c>
      <c r="E180" s="22">
        <f t="shared" si="31"/>
        <v>403421.60699999996</v>
      </c>
      <c r="F180" s="22">
        <v>0</v>
      </c>
      <c r="G180" s="22">
        <f t="shared" si="32"/>
        <v>403421.60699999996</v>
      </c>
      <c r="H180" s="22">
        <v>284379.99876</v>
      </c>
      <c r="I180" s="23">
        <f t="shared" si="34"/>
        <v>0.3</v>
      </c>
      <c r="J180" s="24">
        <f t="shared" si="35"/>
        <v>0.21147602941356583</v>
      </c>
      <c r="K180" s="25">
        <f t="shared" si="36"/>
        <v>-119041.60823999997</v>
      </c>
      <c r="L180" s="22">
        <f t="shared" si="33"/>
        <v>284379.99876</v>
      </c>
      <c r="M180" s="22">
        <f t="shared" si="37"/>
        <v>0</v>
      </c>
      <c r="N180" s="22">
        <v>16572261</v>
      </c>
      <c r="O180" s="31">
        <v>17.16</v>
      </c>
      <c r="P180" s="2">
        <f t="shared" si="38"/>
        <v>0.21147602941356583</v>
      </c>
      <c r="Q180" t="str">
        <f>_xlfn.IFERROR(VLOOKUP(A180,Designation!$A$2:$D$148,4,FALSE),"Urban")</f>
        <v>Small Rural</v>
      </c>
    </row>
    <row r="182" spans="3:15" ht="12.75">
      <c r="C182" s="7" t="s">
        <v>8</v>
      </c>
      <c r="D182" s="28">
        <f>SUM(D3:D181)</f>
        <v>9315274917.390009</v>
      </c>
      <c r="E182" s="22">
        <f>SUM(E3:E181)</f>
        <v>2355022810.5934997</v>
      </c>
      <c r="F182" s="22">
        <f>SUM(F3:F181)</f>
        <v>143317546.35999998</v>
      </c>
      <c r="G182" s="22">
        <f>SUM(G3:G181)</f>
        <v>2498340356.9534984</v>
      </c>
      <c r="H182" s="22">
        <f>SUM(H3:H181)</f>
        <v>1654067923.3033986</v>
      </c>
      <c r="K182" s="22"/>
      <c r="L182" s="22">
        <f>SUM(L3:L181)</f>
        <v>1654066038.1481736</v>
      </c>
      <c r="M182" s="22"/>
      <c r="N182" s="22">
        <f>SUM(N3:N181)</f>
        <v>181434340198</v>
      </c>
      <c r="O182" s="26">
        <f>COUNTIF(O3:O180,"&gt;0")</f>
        <v>124</v>
      </c>
    </row>
    <row r="186" ht="12.75">
      <c r="C186" s="1" t="s">
        <v>7</v>
      </c>
    </row>
    <row r="187" ht="12.75">
      <c r="C187" s="1" t="s">
        <v>182</v>
      </c>
    </row>
    <row r="188" ht="12.75">
      <c r="C188" s="1" t="s">
        <v>192</v>
      </c>
    </row>
    <row r="189" ht="12.75">
      <c r="C189" s="1" t="s">
        <v>54</v>
      </c>
    </row>
    <row r="190" ht="12.75">
      <c r="C190" s="1"/>
    </row>
    <row r="191" ht="12.75">
      <c r="C191" s="3" t="s">
        <v>68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1"/>
  <sheetViews>
    <sheetView zoomScalePageLayoutView="0" workbookViewId="0" topLeftCell="A148">
      <selection activeCell="E157" sqref="E1:E16384"/>
    </sheetView>
  </sheetViews>
  <sheetFormatPr defaultColWidth="9.140625" defaultRowHeight="12.75"/>
  <cols>
    <col min="2" max="2" width="14.28125" style="0" bestFit="1" customWidth="1"/>
    <col min="3" max="3" width="38.00390625" style="0" bestFit="1" customWidth="1"/>
    <col min="4" max="5" width="16.7109375" style="26" customWidth="1"/>
    <col min="7" max="7" width="13.8515625" style="0" bestFit="1" customWidth="1"/>
  </cols>
  <sheetData>
    <row r="1" spans="1:5" ht="38.25">
      <c r="A1" s="5" t="s">
        <v>69</v>
      </c>
      <c r="B1" s="4" t="s">
        <v>9</v>
      </c>
      <c r="C1" s="4" t="s">
        <v>0</v>
      </c>
      <c r="D1" s="33" t="s">
        <v>67</v>
      </c>
      <c r="E1" s="33" t="s">
        <v>67</v>
      </c>
    </row>
    <row r="2" spans="4:5" ht="12.75">
      <c r="D2" s="35" t="s">
        <v>596</v>
      </c>
      <c r="E2" s="35" t="s">
        <v>597</v>
      </c>
    </row>
    <row r="3" spans="4:5" ht="12.75">
      <c r="D3" s="32"/>
      <c r="E3" s="32"/>
    </row>
    <row r="4" spans="1:6" ht="12.75">
      <c r="A4" t="s">
        <v>70</v>
      </c>
      <c r="B4" t="s">
        <v>10</v>
      </c>
      <c r="C4" t="s">
        <v>260</v>
      </c>
      <c r="D4" s="39">
        <v>18425051.456579998</v>
      </c>
      <c r="E4" s="39">
        <v>16883197.1875</v>
      </c>
      <c r="F4" s="40"/>
    </row>
    <row r="5" spans="1:6" ht="12.75">
      <c r="A5" t="s">
        <v>71</v>
      </c>
      <c r="B5" t="s">
        <v>10</v>
      </c>
      <c r="C5" t="s">
        <v>261</v>
      </c>
      <c r="D5" s="39">
        <v>67615648.002984</v>
      </c>
      <c r="E5" s="39">
        <v>65228872.876839</v>
      </c>
      <c r="F5" s="40"/>
    </row>
    <row r="6" spans="1:6" ht="12.75">
      <c r="A6" t="s">
        <v>72</v>
      </c>
      <c r="B6" t="s">
        <v>10</v>
      </c>
      <c r="C6" t="s">
        <v>262</v>
      </c>
      <c r="D6" s="39">
        <v>4890097.07368</v>
      </c>
      <c r="E6" s="39">
        <v>4889730.96854</v>
      </c>
      <c r="F6" s="40"/>
    </row>
    <row r="7" spans="1:6" ht="12.75">
      <c r="A7" t="s">
        <v>73</v>
      </c>
      <c r="B7" t="s">
        <v>10</v>
      </c>
      <c r="C7" t="s">
        <v>263</v>
      </c>
      <c r="D7" s="39">
        <v>24950592.019192</v>
      </c>
      <c r="E7" s="39">
        <v>17071878.890965</v>
      </c>
      <c r="F7" s="40"/>
    </row>
    <row r="8" spans="1:6" ht="12.75">
      <c r="A8" t="s">
        <v>203</v>
      </c>
      <c r="B8" t="s">
        <v>10</v>
      </c>
      <c r="C8" t="s">
        <v>264</v>
      </c>
      <c r="D8" s="39">
        <v>0</v>
      </c>
      <c r="E8" s="39">
        <v>0</v>
      </c>
      <c r="F8" s="40"/>
    </row>
    <row r="9" spans="1:6" ht="12.75">
      <c r="A9" t="s">
        <v>74</v>
      </c>
      <c r="B9" t="s">
        <v>10</v>
      </c>
      <c r="C9" t="s">
        <v>265</v>
      </c>
      <c r="D9" s="39">
        <v>299953.902963</v>
      </c>
      <c r="E9" s="39">
        <v>299937.336204</v>
      </c>
      <c r="F9" s="40"/>
    </row>
    <row r="10" spans="1:6" ht="12.75">
      <c r="A10" t="s">
        <v>75</v>
      </c>
      <c r="B10" t="s">
        <v>10</v>
      </c>
      <c r="C10" t="s">
        <v>5</v>
      </c>
      <c r="D10" s="39">
        <v>27668755.16504</v>
      </c>
      <c r="E10" s="39">
        <v>26202317.97913</v>
      </c>
      <c r="F10" s="40"/>
    </row>
    <row r="11" spans="1:6" ht="12.75">
      <c r="A11" t="s">
        <v>204</v>
      </c>
      <c r="B11" t="s">
        <v>266</v>
      </c>
      <c r="C11" t="s">
        <v>267</v>
      </c>
      <c r="D11" s="39">
        <v>0</v>
      </c>
      <c r="E11" s="39">
        <v>0</v>
      </c>
      <c r="F11" s="40"/>
    </row>
    <row r="12" spans="1:6" ht="12.75">
      <c r="A12" t="s">
        <v>205</v>
      </c>
      <c r="B12" t="s">
        <v>266</v>
      </c>
      <c r="C12" t="s">
        <v>268</v>
      </c>
      <c r="D12" s="39">
        <v>0</v>
      </c>
      <c r="E12" s="39">
        <v>0</v>
      </c>
      <c r="F12" s="40"/>
    </row>
    <row r="13" spans="1:6" ht="12.75">
      <c r="A13" t="s">
        <v>76</v>
      </c>
      <c r="B13" t="s">
        <v>11</v>
      </c>
      <c r="C13" t="s">
        <v>269</v>
      </c>
      <c r="D13" s="39">
        <v>6155849.70810774</v>
      </c>
      <c r="E13" s="39">
        <v>6155749.952234999</v>
      </c>
      <c r="F13" s="40"/>
    </row>
    <row r="14" spans="1:6" ht="12.75">
      <c r="A14" t="s">
        <v>77</v>
      </c>
      <c r="B14" t="s">
        <v>11</v>
      </c>
      <c r="C14" t="s">
        <v>270</v>
      </c>
      <c r="D14" s="39">
        <v>3822091.26948</v>
      </c>
      <c r="E14" s="39">
        <v>3822451.68864</v>
      </c>
      <c r="F14" s="40"/>
    </row>
    <row r="15" spans="1:6" ht="12.75">
      <c r="A15" t="s">
        <v>78</v>
      </c>
      <c r="B15" t="s">
        <v>11</v>
      </c>
      <c r="C15" t="s">
        <v>271</v>
      </c>
      <c r="D15" s="39">
        <v>141593932.97555</v>
      </c>
      <c r="E15" s="39">
        <v>132408068.551062</v>
      </c>
      <c r="F15" s="40"/>
    </row>
    <row r="16" spans="1:6" ht="12.75">
      <c r="A16" t="s">
        <v>79</v>
      </c>
      <c r="B16" t="s">
        <v>11</v>
      </c>
      <c r="C16" t="s">
        <v>272</v>
      </c>
      <c r="D16" s="39">
        <v>28814386.529682</v>
      </c>
      <c r="E16" s="39">
        <v>28813294.459158</v>
      </c>
      <c r="F16" s="40"/>
    </row>
    <row r="17" spans="1:6" ht="12.75">
      <c r="A17" t="s">
        <v>80</v>
      </c>
      <c r="B17" t="s">
        <v>11</v>
      </c>
      <c r="C17" t="s">
        <v>273</v>
      </c>
      <c r="D17" s="39">
        <v>6491.85425</v>
      </c>
      <c r="E17" s="39">
        <v>0</v>
      </c>
      <c r="F17" s="40"/>
    </row>
    <row r="18" spans="1:6" ht="12.75">
      <c r="A18" t="s">
        <v>81</v>
      </c>
      <c r="B18" t="s">
        <v>11</v>
      </c>
      <c r="C18" t="s">
        <v>274</v>
      </c>
      <c r="D18" s="39">
        <v>117405439.090758</v>
      </c>
      <c r="E18" s="39">
        <v>106521846.323376</v>
      </c>
      <c r="F18" s="40"/>
    </row>
    <row r="19" spans="1:6" ht="12.75">
      <c r="A19" t="s">
        <v>186</v>
      </c>
      <c r="B19" t="s">
        <v>11</v>
      </c>
      <c r="C19" t="s">
        <v>275</v>
      </c>
      <c r="D19" s="39">
        <v>240327.20226</v>
      </c>
      <c r="E19" s="39">
        <v>240050.200854</v>
      </c>
      <c r="F19" s="40"/>
    </row>
    <row r="20" spans="1:6" ht="12.75">
      <c r="A20" t="s">
        <v>206</v>
      </c>
      <c r="B20" t="s">
        <v>276</v>
      </c>
      <c r="C20" t="s">
        <v>277</v>
      </c>
      <c r="D20" s="39">
        <v>1700268.96996</v>
      </c>
      <c r="E20" s="39">
        <v>1484781.057456</v>
      </c>
      <c r="F20" s="40"/>
    </row>
    <row r="21" spans="1:6" ht="12.75">
      <c r="A21" t="s">
        <v>184</v>
      </c>
      <c r="B21" t="s">
        <v>12</v>
      </c>
      <c r="C21" t="s">
        <v>278</v>
      </c>
      <c r="D21" s="39">
        <v>178856.911056</v>
      </c>
      <c r="E21" s="39">
        <v>178859.86045200002</v>
      </c>
      <c r="F21" s="40"/>
    </row>
    <row r="22" spans="1:6" ht="12.75">
      <c r="A22" t="s">
        <v>83</v>
      </c>
      <c r="B22" t="s">
        <v>12</v>
      </c>
      <c r="C22" t="s">
        <v>279</v>
      </c>
      <c r="D22" s="39">
        <v>0</v>
      </c>
      <c r="E22" s="39">
        <v>100001.734362</v>
      </c>
      <c r="F22" s="40"/>
    </row>
    <row r="23" spans="1:6" ht="12.75">
      <c r="A23" t="s">
        <v>207</v>
      </c>
      <c r="B23" t="s">
        <v>12</v>
      </c>
      <c r="C23" t="s">
        <v>280</v>
      </c>
      <c r="D23" s="39">
        <v>0</v>
      </c>
      <c r="E23" s="39">
        <v>0</v>
      </c>
      <c r="F23" s="40"/>
    </row>
    <row r="24" spans="1:6" ht="12.75">
      <c r="A24" t="s">
        <v>208</v>
      </c>
      <c r="B24" t="s">
        <v>12</v>
      </c>
      <c r="C24" t="s">
        <v>281</v>
      </c>
      <c r="D24" s="39">
        <v>0</v>
      </c>
      <c r="E24" s="39">
        <v>0</v>
      </c>
      <c r="F24" s="40"/>
    </row>
    <row r="25" spans="1:6" ht="12.75">
      <c r="A25" t="s">
        <v>82</v>
      </c>
      <c r="B25" t="s">
        <v>12</v>
      </c>
      <c r="C25" t="s">
        <v>282</v>
      </c>
      <c r="D25" s="39">
        <v>154634.98750800002</v>
      </c>
      <c r="E25" s="39">
        <v>150007.06902000002</v>
      </c>
      <c r="F25" s="40"/>
    </row>
    <row r="26" spans="1:6" ht="12.75">
      <c r="A26" t="s">
        <v>209</v>
      </c>
      <c r="B26" t="s">
        <v>13</v>
      </c>
      <c r="C26" t="s">
        <v>283</v>
      </c>
      <c r="D26" s="39">
        <v>0</v>
      </c>
      <c r="E26" s="39">
        <v>0</v>
      </c>
      <c r="F26" s="40"/>
    </row>
    <row r="27" spans="1:6" ht="12.75">
      <c r="A27" t="s">
        <v>84</v>
      </c>
      <c r="B27" t="s">
        <v>13</v>
      </c>
      <c r="C27" t="s">
        <v>284</v>
      </c>
      <c r="D27" s="39">
        <v>125786.9442</v>
      </c>
      <c r="E27" s="39">
        <v>123962.90505</v>
      </c>
      <c r="F27" s="40"/>
    </row>
    <row r="28" spans="1:6" ht="12.75">
      <c r="A28" t="s">
        <v>85</v>
      </c>
      <c r="B28" t="s">
        <v>14</v>
      </c>
      <c r="C28" t="s">
        <v>285</v>
      </c>
      <c r="D28" s="39">
        <v>80733644.625758</v>
      </c>
      <c r="E28" s="39">
        <v>67376649.96792</v>
      </c>
      <c r="F28" s="40"/>
    </row>
    <row r="29" spans="1:6" ht="12.75">
      <c r="A29" t="s">
        <v>86</v>
      </c>
      <c r="B29" t="s">
        <v>14</v>
      </c>
      <c r="C29" t="s">
        <v>286</v>
      </c>
      <c r="D29" s="39">
        <v>80134091.661166</v>
      </c>
      <c r="E29" s="39">
        <v>76404762.27592501</v>
      </c>
      <c r="F29" s="40"/>
    </row>
    <row r="30" spans="1:6" ht="12.75">
      <c r="A30" t="s">
        <v>87</v>
      </c>
      <c r="B30" t="s">
        <v>15</v>
      </c>
      <c r="C30" t="s">
        <v>287</v>
      </c>
      <c r="D30" s="39">
        <v>2690619.4357</v>
      </c>
      <c r="E30" s="39">
        <v>2656858.5666</v>
      </c>
      <c r="F30" s="40"/>
    </row>
    <row r="31" spans="1:6" ht="12.75">
      <c r="A31" t="s">
        <v>88</v>
      </c>
      <c r="B31" t="s">
        <v>15</v>
      </c>
      <c r="C31" t="s">
        <v>288</v>
      </c>
      <c r="D31" s="39">
        <v>2889767.677671</v>
      </c>
      <c r="E31" s="39">
        <v>2341880.658922</v>
      </c>
      <c r="F31" s="40"/>
    </row>
    <row r="32" spans="1:6" ht="12.75">
      <c r="A32" t="s">
        <v>89</v>
      </c>
      <c r="B32" t="s">
        <v>16</v>
      </c>
      <c r="C32" t="s">
        <v>289</v>
      </c>
      <c r="D32" s="39">
        <v>423392.504672</v>
      </c>
      <c r="E32" s="39">
        <v>423420.38795</v>
      </c>
      <c r="F32" s="40"/>
    </row>
    <row r="33" spans="1:6" ht="12.75">
      <c r="A33" t="s">
        <v>90</v>
      </c>
      <c r="B33" t="s">
        <v>16</v>
      </c>
      <c r="C33" t="s">
        <v>290</v>
      </c>
      <c r="D33" s="39">
        <v>820750.436605</v>
      </c>
      <c r="E33" s="39">
        <v>792910.173744</v>
      </c>
      <c r="F33" s="40"/>
    </row>
    <row r="34" spans="1:6" ht="12.75">
      <c r="A34" t="s">
        <v>91</v>
      </c>
      <c r="B34" t="s">
        <v>17</v>
      </c>
      <c r="C34" t="s">
        <v>291</v>
      </c>
      <c r="D34" s="39">
        <v>2803611.32634</v>
      </c>
      <c r="E34" s="39">
        <v>2762411.16736</v>
      </c>
      <c r="F34" s="40"/>
    </row>
    <row r="35" spans="1:6" ht="12.75">
      <c r="A35" t="s">
        <v>92</v>
      </c>
      <c r="B35" t="s">
        <v>18</v>
      </c>
      <c r="C35" t="s">
        <v>292</v>
      </c>
      <c r="D35" s="39">
        <v>189859.16453</v>
      </c>
      <c r="E35" s="39">
        <v>189860.59446599998</v>
      </c>
      <c r="F35" s="40"/>
    </row>
    <row r="36" spans="1:6" ht="12.75">
      <c r="A36" t="s">
        <v>210</v>
      </c>
      <c r="B36" t="s">
        <v>18</v>
      </c>
      <c r="C36" t="s">
        <v>293</v>
      </c>
      <c r="D36" s="39">
        <v>0</v>
      </c>
      <c r="E36" s="39">
        <v>0</v>
      </c>
      <c r="F36" s="40"/>
    </row>
    <row r="37" spans="1:6" ht="12.75">
      <c r="A37" t="s">
        <v>211</v>
      </c>
      <c r="B37" t="s">
        <v>18</v>
      </c>
      <c r="C37" t="s">
        <v>294</v>
      </c>
      <c r="D37" s="39">
        <v>0</v>
      </c>
      <c r="E37" s="39">
        <v>0</v>
      </c>
      <c r="F37" s="40"/>
    </row>
    <row r="38" spans="1:6" ht="12.75">
      <c r="A38" t="s">
        <v>212</v>
      </c>
      <c r="B38" t="s">
        <v>178</v>
      </c>
      <c r="C38" t="s">
        <v>295</v>
      </c>
      <c r="D38" s="39">
        <v>0</v>
      </c>
      <c r="E38" s="39">
        <v>0</v>
      </c>
      <c r="F38" s="40"/>
    </row>
    <row r="39" spans="1:6" ht="12.75">
      <c r="A39" t="s">
        <v>183</v>
      </c>
      <c r="B39" t="s">
        <v>178</v>
      </c>
      <c r="C39" t="s">
        <v>296</v>
      </c>
      <c r="D39" s="39">
        <v>455560.5345</v>
      </c>
      <c r="E39" s="39">
        <v>385009.729425</v>
      </c>
      <c r="F39" s="40"/>
    </row>
    <row r="40" spans="1:6" ht="12.75">
      <c r="A40" t="s">
        <v>213</v>
      </c>
      <c r="B40" t="s">
        <v>297</v>
      </c>
      <c r="C40" t="s">
        <v>298</v>
      </c>
      <c r="D40" s="39">
        <v>345880.128</v>
      </c>
      <c r="E40" s="39">
        <v>344768.724</v>
      </c>
      <c r="F40" s="40"/>
    </row>
    <row r="41" spans="1:6" ht="12.75">
      <c r="A41" t="s">
        <v>214</v>
      </c>
      <c r="B41" t="s">
        <v>299</v>
      </c>
      <c r="C41" t="s">
        <v>300</v>
      </c>
      <c r="D41" s="39">
        <v>0</v>
      </c>
      <c r="E41" s="39">
        <v>0</v>
      </c>
      <c r="F41" s="40"/>
    </row>
    <row r="42" spans="1:6" ht="12.75">
      <c r="A42" t="s">
        <v>215</v>
      </c>
      <c r="B42" t="s">
        <v>301</v>
      </c>
      <c r="C42" t="s">
        <v>302</v>
      </c>
      <c r="D42" s="39">
        <v>0</v>
      </c>
      <c r="E42" s="39">
        <v>0</v>
      </c>
      <c r="F42" s="40"/>
    </row>
    <row r="43" spans="1:6" ht="12.75">
      <c r="A43" t="s">
        <v>93</v>
      </c>
      <c r="B43" t="s">
        <v>19</v>
      </c>
      <c r="C43" t="s">
        <v>303</v>
      </c>
      <c r="D43" s="39">
        <v>258592159.79597</v>
      </c>
      <c r="E43" s="39">
        <v>243950238.45876002</v>
      </c>
      <c r="F43" s="40"/>
    </row>
    <row r="44" spans="1:6" ht="12.75">
      <c r="A44" t="s">
        <v>187</v>
      </c>
      <c r="B44" t="s">
        <v>188</v>
      </c>
      <c r="C44" t="s">
        <v>304</v>
      </c>
      <c r="D44" s="39">
        <v>341761.467</v>
      </c>
      <c r="E44" s="39">
        <v>297219.849</v>
      </c>
      <c r="F44" s="40"/>
    </row>
    <row r="45" spans="1:6" ht="12.75">
      <c r="A45" t="s">
        <v>94</v>
      </c>
      <c r="B45" t="s">
        <v>20</v>
      </c>
      <c r="C45" t="s">
        <v>305</v>
      </c>
      <c r="D45" s="39">
        <v>139717914.06414</v>
      </c>
      <c r="E45" s="39">
        <v>73708634.92320001</v>
      </c>
      <c r="F45" s="40"/>
    </row>
    <row r="46" spans="1:6" ht="12.75">
      <c r="A46" t="s">
        <v>95</v>
      </c>
      <c r="B46" t="s">
        <v>21</v>
      </c>
      <c r="C46" t="s">
        <v>306</v>
      </c>
      <c r="D46" s="39">
        <v>18201238.75454</v>
      </c>
      <c r="E46" s="39">
        <v>17453789.572049998</v>
      </c>
      <c r="F46" s="40"/>
    </row>
    <row r="47" spans="1:6" ht="12.75">
      <c r="A47" t="s">
        <v>216</v>
      </c>
      <c r="B47" t="s">
        <v>307</v>
      </c>
      <c r="C47" t="s">
        <v>308</v>
      </c>
      <c r="D47" s="39">
        <v>1590171.834069</v>
      </c>
      <c r="E47" s="39">
        <v>1589938.68816</v>
      </c>
      <c r="F47" s="40"/>
    </row>
    <row r="48" spans="1:6" ht="12.75">
      <c r="A48" t="s">
        <v>217</v>
      </c>
      <c r="B48" t="s">
        <v>307</v>
      </c>
      <c r="C48" t="s">
        <v>309</v>
      </c>
      <c r="D48" s="39">
        <v>0</v>
      </c>
      <c r="E48" s="39">
        <v>0</v>
      </c>
      <c r="F48" s="40"/>
    </row>
    <row r="49" spans="1:6" ht="12.75">
      <c r="A49" t="s">
        <v>218</v>
      </c>
      <c r="B49" t="s">
        <v>307</v>
      </c>
      <c r="C49" t="s">
        <v>310</v>
      </c>
      <c r="D49" s="39">
        <v>0</v>
      </c>
      <c r="E49" s="39">
        <v>0</v>
      </c>
      <c r="F49" s="40"/>
    </row>
    <row r="50" spans="1:6" ht="12.75">
      <c r="A50" t="s">
        <v>219</v>
      </c>
      <c r="B50" t="s">
        <v>307</v>
      </c>
      <c r="C50" t="s">
        <v>311</v>
      </c>
      <c r="D50" s="39">
        <v>0</v>
      </c>
      <c r="E50" s="39">
        <v>0</v>
      </c>
      <c r="F50" s="40"/>
    </row>
    <row r="51" spans="1:6" ht="12.75">
      <c r="A51" t="s">
        <v>220</v>
      </c>
      <c r="B51" t="s">
        <v>307</v>
      </c>
      <c r="C51" t="s">
        <v>312</v>
      </c>
      <c r="D51" s="39">
        <v>0</v>
      </c>
      <c r="E51" s="39">
        <v>0</v>
      </c>
      <c r="F51" s="40"/>
    </row>
    <row r="52" spans="1:6" ht="12.75">
      <c r="A52" t="s">
        <v>221</v>
      </c>
      <c r="B52" t="s">
        <v>22</v>
      </c>
      <c r="C52" t="s">
        <v>313</v>
      </c>
      <c r="D52" s="39">
        <v>0</v>
      </c>
      <c r="E52" s="39">
        <v>0</v>
      </c>
      <c r="F52" s="40"/>
    </row>
    <row r="53" spans="1:6" ht="12.75">
      <c r="A53" t="s">
        <v>96</v>
      </c>
      <c r="B53" t="s">
        <v>22</v>
      </c>
      <c r="C53" t="s">
        <v>314</v>
      </c>
      <c r="D53" s="39">
        <v>5750625.98736</v>
      </c>
      <c r="E53" s="39">
        <v>5750476.391980001</v>
      </c>
      <c r="F53" s="40"/>
    </row>
    <row r="54" spans="1:6" ht="12.75">
      <c r="A54" t="s">
        <v>97</v>
      </c>
      <c r="B54" t="s">
        <v>22</v>
      </c>
      <c r="C54" t="s">
        <v>315</v>
      </c>
      <c r="D54" s="39">
        <v>9504566.7557</v>
      </c>
      <c r="E54" s="39">
        <v>8766500.050350001</v>
      </c>
      <c r="F54" s="40"/>
    </row>
    <row r="55" spans="1:6" ht="12.75">
      <c r="A55" t="s">
        <v>98</v>
      </c>
      <c r="B55" t="s">
        <v>22</v>
      </c>
      <c r="C55" t="s">
        <v>316</v>
      </c>
      <c r="D55" s="39">
        <v>1213297.05</v>
      </c>
      <c r="E55" s="39">
        <v>1008049.85</v>
      </c>
      <c r="F55" s="40"/>
    </row>
    <row r="56" spans="1:6" ht="12.75">
      <c r="A56" t="s">
        <v>99</v>
      </c>
      <c r="B56" t="s">
        <v>22</v>
      </c>
      <c r="C56" t="s">
        <v>317</v>
      </c>
      <c r="D56" s="39">
        <v>78814209.53771</v>
      </c>
      <c r="E56" s="39">
        <v>75173153.71086</v>
      </c>
      <c r="F56" s="40"/>
    </row>
    <row r="57" spans="1:6" ht="12.75">
      <c r="A57" t="s">
        <v>100</v>
      </c>
      <c r="B57" t="s">
        <v>22</v>
      </c>
      <c r="C57" t="s">
        <v>318</v>
      </c>
      <c r="D57" s="39">
        <v>9296803.97685</v>
      </c>
      <c r="E57" s="39">
        <v>9289339.4529</v>
      </c>
      <c r="F57" s="40"/>
    </row>
    <row r="58" spans="1:6" ht="12.75">
      <c r="A58" t="s">
        <v>101</v>
      </c>
      <c r="B58" t="s">
        <v>22</v>
      </c>
      <c r="C58" t="s">
        <v>319</v>
      </c>
      <c r="D58" s="39">
        <v>4239429.242</v>
      </c>
      <c r="E58" s="39">
        <v>4128770.1180499997</v>
      </c>
      <c r="F58" s="40"/>
    </row>
    <row r="59" spans="1:6" ht="12.75">
      <c r="A59" t="s">
        <v>102</v>
      </c>
      <c r="B59" t="s">
        <v>22</v>
      </c>
      <c r="C59" t="s">
        <v>320</v>
      </c>
      <c r="D59" s="39">
        <v>26746722.76544</v>
      </c>
      <c r="E59" s="39">
        <v>26750160.06495</v>
      </c>
      <c r="F59" s="40"/>
    </row>
    <row r="60" spans="1:6" ht="12.75">
      <c r="A60" t="s">
        <v>222</v>
      </c>
      <c r="B60" t="s">
        <v>22</v>
      </c>
      <c r="C60" t="s">
        <v>321</v>
      </c>
      <c r="D60" s="39">
        <v>0</v>
      </c>
      <c r="E60" s="39">
        <v>0</v>
      </c>
      <c r="F60" s="40"/>
    </row>
    <row r="61" spans="1:6" ht="12.75">
      <c r="A61" t="s">
        <v>197</v>
      </c>
      <c r="B61" t="s">
        <v>22</v>
      </c>
      <c r="C61" t="s">
        <v>198</v>
      </c>
      <c r="D61" s="39">
        <v>0</v>
      </c>
      <c r="E61" s="39">
        <v>418607.49</v>
      </c>
      <c r="F61" s="40"/>
    </row>
    <row r="62" spans="1:6" ht="12.75">
      <c r="A62" t="s">
        <v>223</v>
      </c>
      <c r="B62" t="s">
        <v>22</v>
      </c>
      <c r="C62" t="s">
        <v>322</v>
      </c>
      <c r="D62" s="39">
        <v>0</v>
      </c>
      <c r="E62" s="39">
        <v>0</v>
      </c>
      <c r="F62" s="40"/>
    </row>
    <row r="63" spans="1:6" ht="12.75">
      <c r="A63" t="s">
        <v>103</v>
      </c>
      <c r="B63" t="s">
        <v>22</v>
      </c>
      <c r="C63" t="s">
        <v>323</v>
      </c>
      <c r="D63" s="39">
        <v>3999490.62884</v>
      </c>
      <c r="E63" s="39">
        <v>3999650.56104</v>
      </c>
      <c r="F63" s="40"/>
    </row>
    <row r="64" spans="1:6" ht="12.75">
      <c r="A64" t="s">
        <v>104</v>
      </c>
      <c r="B64" t="s">
        <v>22</v>
      </c>
      <c r="C64" t="s">
        <v>324</v>
      </c>
      <c r="D64" s="39">
        <v>30807308.89</v>
      </c>
      <c r="E64" s="39">
        <v>24315992.63</v>
      </c>
      <c r="F64" s="40"/>
    </row>
    <row r="65" spans="1:6" ht="12.75">
      <c r="A65" t="s">
        <v>224</v>
      </c>
      <c r="B65" t="s">
        <v>22</v>
      </c>
      <c r="C65" t="s">
        <v>325</v>
      </c>
      <c r="D65" s="39">
        <v>0</v>
      </c>
      <c r="E65" s="39">
        <v>0</v>
      </c>
      <c r="F65" s="40"/>
    </row>
    <row r="66" spans="1:6" ht="12.75">
      <c r="A66" t="s">
        <v>105</v>
      </c>
      <c r="B66" t="s">
        <v>22</v>
      </c>
      <c r="C66" t="s">
        <v>326</v>
      </c>
      <c r="D66" s="39">
        <v>40570.271664</v>
      </c>
      <c r="E66" s="39">
        <v>0</v>
      </c>
      <c r="F66" s="40"/>
    </row>
    <row r="67" spans="1:6" ht="12.75">
      <c r="A67" t="s">
        <v>199</v>
      </c>
      <c r="B67" t="s">
        <v>57</v>
      </c>
      <c r="C67" t="s">
        <v>200</v>
      </c>
      <c r="D67" s="39">
        <v>1384953.496366</v>
      </c>
      <c r="E67" s="39">
        <v>1384912.59322</v>
      </c>
      <c r="F67" s="40"/>
    </row>
    <row r="68" spans="1:6" ht="12.75">
      <c r="A68" t="s">
        <v>106</v>
      </c>
      <c r="B68" t="s">
        <v>57</v>
      </c>
      <c r="C68" t="s">
        <v>327</v>
      </c>
      <c r="D68" s="39">
        <v>349973.15989</v>
      </c>
      <c r="E68" s="39">
        <v>349976.32014599995</v>
      </c>
      <c r="F68" s="40"/>
    </row>
    <row r="69" spans="1:6" ht="12.75">
      <c r="A69" t="s">
        <v>189</v>
      </c>
      <c r="B69" t="s">
        <v>57</v>
      </c>
      <c r="C69" t="s">
        <v>328</v>
      </c>
      <c r="D69" s="39">
        <v>179140.64</v>
      </c>
      <c r="E69" s="39">
        <v>153686.122</v>
      </c>
      <c r="F69" s="40"/>
    </row>
    <row r="70" spans="1:6" ht="12.75">
      <c r="A70" t="s">
        <v>107</v>
      </c>
      <c r="B70" t="s">
        <v>23</v>
      </c>
      <c r="C70" t="s">
        <v>329</v>
      </c>
      <c r="D70" s="39">
        <v>17045299.91459</v>
      </c>
      <c r="E70" s="39">
        <v>16634976.4086</v>
      </c>
      <c r="F70" s="40"/>
    </row>
    <row r="71" spans="1:6" ht="12.75">
      <c r="A71" t="s">
        <v>108</v>
      </c>
      <c r="B71" t="s">
        <v>23</v>
      </c>
      <c r="C71" t="s">
        <v>330</v>
      </c>
      <c r="D71" s="39">
        <v>9200515.0237</v>
      </c>
      <c r="E71" s="39">
        <v>9199065.721760001</v>
      </c>
      <c r="F71" s="40"/>
    </row>
    <row r="72" spans="1:6" ht="12.75">
      <c r="A72" t="s">
        <v>109</v>
      </c>
      <c r="B72" t="s">
        <v>23</v>
      </c>
      <c r="C72" t="s">
        <v>331</v>
      </c>
      <c r="D72" s="39">
        <v>2167177.43211</v>
      </c>
      <c r="E72" s="39">
        <v>2167204.4017399997</v>
      </c>
      <c r="F72" s="40"/>
    </row>
    <row r="73" spans="1:6" ht="12.75">
      <c r="A73" t="s">
        <v>110</v>
      </c>
      <c r="B73" t="s">
        <v>48</v>
      </c>
      <c r="C73" t="s">
        <v>332</v>
      </c>
      <c r="D73" s="39">
        <v>1138700.41824</v>
      </c>
      <c r="E73" s="39">
        <v>936864.083232</v>
      </c>
      <c r="F73" s="40"/>
    </row>
    <row r="74" spans="1:6" ht="12.75">
      <c r="A74" t="s">
        <v>111</v>
      </c>
      <c r="B74" t="s">
        <v>24</v>
      </c>
      <c r="C74" t="s">
        <v>333</v>
      </c>
      <c r="D74" s="39">
        <v>1101522.738</v>
      </c>
      <c r="E74" s="39">
        <v>1100007.0868799998</v>
      </c>
      <c r="F74" s="40"/>
    </row>
    <row r="75" spans="1:6" ht="12.75">
      <c r="A75" t="s">
        <v>112</v>
      </c>
      <c r="B75" t="s">
        <v>24</v>
      </c>
      <c r="C75" t="s">
        <v>334</v>
      </c>
      <c r="D75" s="39">
        <v>3093725.6781200003</v>
      </c>
      <c r="E75" s="39">
        <v>3094198.6476000003</v>
      </c>
      <c r="F75" s="40"/>
    </row>
    <row r="76" spans="1:6" ht="12.75">
      <c r="A76" t="s">
        <v>113</v>
      </c>
      <c r="B76" t="s">
        <v>58</v>
      </c>
      <c r="C76" t="s">
        <v>335</v>
      </c>
      <c r="D76" s="39">
        <v>3798129.80085</v>
      </c>
      <c r="E76" s="39">
        <v>3798915.9351749998</v>
      </c>
      <c r="F76" s="40"/>
    </row>
    <row r="77" spans="1:6" ht="12.75">
      <c r="A77" t="s">
        <v>225</v>
      </c>
      <c r="B77" t="s">
        <v>336</v>
      </c>
      <c r="C77" t="s">
        <v>337</v>
      </c>
      <c r="D77" s="39">
        <v>0</v>
      </c>
      <c r="E77" s="39">
        <v>0</v>
      </c>
      <c r="F77" s="40"/>
    </row>
    <row r="78" spans="1:6" ht="12.75">
      <c r="A78" t="s">
        <v>196</v>
      </c>
      <c r="B78" t="s">
        <v>195</v>
      </c>
      <c r="C78" t="s">
        <v>338</v>
      </c>
      <c r="D78" s="39">
        <v>0</v>
      </c>
      <c r="E78" s="39">
        <v>0</v>
      </c>
      <c r="F78" s="40"/>
    </row>
    <row r="79" spans="1:6" ht="12.75">
      <c r="A79" t="s">
        <v>226</v>
      </c>
      <c r="B79" t="s">
        <v>195</v>
      </c>
      <c r="C79" t="s">
        <v>339</v>
      </c>
      <c r="D79" s="39">
        <v>0</v>
      </c>
      <c r="E79" s="39">
        <v>0</v>
      </c>
      <c r="F79" s="40"/>
    </row>
    <row r="80" spans="1:6" ht="12.75">
      <c r="A80" t="s">
        <v>227</v>
      </c>
      <c r="B80" t="s">
        <v>340</v>
      </c>
      <c r="C80" t="s">
        <v>341</v>
      </c>
      <c r="D80" s="39">
        <v>0</v>
      </c>
      <c r="E80" s="39">
        <v>0</v>
      </c>
      <c r="F80" s="40"/>
    </row>
    <row r="81" spans="1:6" ht="12.75">
      <c r="A81" t="s">
        <v>114</v>
      </c>
      <c r="B81" t="s">
        <v>25</v>
      </c>
      <c r="C81" t="s">
        <v>342</v>
      </c>
      <c r="D81" s="39">
        <v>152665310.43126</v>
      </c>
      <c r="E81" s="39">
        <v>149759092.574479</v>
      </c>
      <c r="F81" s="40"/>
    </row>
    <row r="82" spans="1:6" ht="12.75">
      <c r="A82" t="s">
        <v>228</v>
      </c>
      <c r="B82" t="s">
        <v>26</v>
      </c>
      <c r="C82" t="s">
        <v>343</v>
      </c>
      <c r="D82" s="39">
        <v>0</v>
      </c>
      <c r="E82" s="39">
        <v>0</v>
      </c>
      <c r="F82" s="40"/>
    </row>
    <row r="83" spans="1:6" ht="12.75">
      <c r="A83" t="s">
        <v>115</v>
      </c>
      <c r="B83" t="s">
        <v>26</v>
      </c>
      <c r="C83" t="s">
        <v>344</v>
      </c>
      <c r="D83" s="39">
        <v>64544.26754</v>
      </c>
      <c r="E83" s="39">
        <v>0</v>
      </c>
      <c r="F83" s="40"/>
    </row>
    <row r="84" spans="1:6" ht="12.75">
      <c r="A84" t="s">
        <v>229</v>
      </c>
      <c r="B84" t="s">
        <v>27</v>
      </c>
      <c r="C84" t="s">
        <v>345</v>
      </c>
      <c r="D84" s="39">
        <v>0</v>
      </c>
      <c r="E84" s="39">
        <v>0</v>
      </c>
      <c r="F84" s="40"/>
    </row>
    <row r="85" spans="1:6" ht="12.75">
      <c r="A85" t="s">
        <v>116</v>
      </c>
      <c r="B85" t="s">
        <v>27</v>
      </c>
      <c r="C85" t="s">
        <v>346</v>
      </c>
      <c r="D85" s="39">
        <v>139374.181254</v>
      </c>
      <c r="E85" s="39">
        <v>0</v>
      </c>
      <c r="F85" s="40"/>
    </row>
    <row r="86" spans="1:6" ht="12.75">
      <c r="A86" t="s">
        <v>179</v>
      </c>
      <c r="B86" t="s">
        <v>27</v>
      </c>
      <c r="C86" t="s">
        <v>347</v>
      </c>
      <c r="D86" s="39">
        <v>177206.1</v>
      </c>
      <c r="E86" s="39">
        <v>172598.895</v>
      </c>
      <c r="F86" s="40"/>
    </row>
    <row r="87" spans="1:6" ht="12.75">
      <c r="A87" t="s">
        <v>230</v>
      </c>
      <c r="B87" t="s">
        <v>27</v>
      </c>
      <c r="C87" t="s">
        <v>348</v>
      </c>
      <c r="D87" s="39">
        <v>243113.3774</v>
      </c>
      <c r="E87" s="39">
        <v>247577.71</v>
      </c>
      <c r="F87" s="40"/>
    </row>
    <row r="88" spans="1:6" ht="12.75">
      <c r="A88" t="s">
        <v>185</v>
      </c>
      <c r="B88" t="s">
        <v>27</v>
      </c>
      <c r="C88" t="s">
        <v>349</v>
      </c>
      <c r="D88" s="39">
        <v>1526457.22614</v>
      </c>
      <c r="E88" s="39">
        <v>381434.411365</v>
      </c>
      <c r="F88" s="40"/>
    </row>
    <row r="89" spans="1:6" ht="12.75">
      <c r="A89" t="s">
        <v>117</v>
      </c>
      <c r="B89" t="s">
        <v>28</v>
      </c>
      <c r="C89" t="s">
        <v>350</v>
      </c>
      <c r="D89" s="39">
        <v>667903.8718</v>
      </c>
      <c r="E89" s="39">
        <v>668007.836829</v>
      </c>
      <c r="F89" s="40"/>
    </row>
    <row r="90" spans="1:6" ht="12.75">
      <c r="A90" t="s">
        <v>118</v>
      </c>
      <c r="B90" t="s">
        <v>29</v>
      </c>
      <c r="C90" t="s">
        <v>351</v>
      </c>
      <c r="D90" s="39">
        <v>15199990.96396</v>
      </c>
      <c r="E90" s="39">
        <v>14719486.489883998</v>
      </c>
      <c r="F90" s="40"/>
    </row>
    <row r="91" spans="1:6" ht="12.75">
      <c r="A91" t="s">
        <v>119</v>
      </c>
      <c r="B91" t="s">
        <v>29</v>
      </c>
      <c r="C91" t="s">
        <v>352</v>
      </c>
      <c r="D91" s="39">
        <v>2103151.77744</v>
      </c>
      <c r="E91" s="39">
        <v>1910402.8103600002</v>
      </c>
      <c r="F91" s="40"/>
    </row>
    <row r="92" spans="1:6" ht="12.75">
      <c r="A92" t="s">
        <v>120</v>
      </c>
      <c r="B92" t="s">
        <v>29</v>
      </c>
      <c r="C92" t="s">
        <v>353</v>
      </c>
      <c r="D92" s="39">
        <v>1099925.40625</v>
      </c>
      <c r="E92" s="39">
        <v>1099909.4182520001</v>
      </c>
      <c r="F92" s="40"/>
    </row>
    <row r="93" spans="1:6" ht="12.75">
      <c r="A93" t="s">
        <v>121</v>
      </c>
      <c r="B93" t="s">
        <v>30</v>
      </c>
      <c r="C93" t="s">
        <v>354</v>
      </c>
      <c r="D93" s="39">
        <v>63920930.076502</v>
      </c>
      <c r="E93" s="39">
        <v>62374531.002849996</v>
      </c>
      <c r="F93" s="40"/>
    </row>
    <row r="94" spans="1:6" ht="12.75">
      <c r="A94" t="s">
        <v>122</v>
      </c>
      <c r="B94" t="s">
        <v>30</v>
      </c>
      <c r="C94" t="s">
        <v>355</v>
      </c>
      <c r="D94" s="39">
        <v>37853800.754682</v>
      </c>
      <c r="E94" s="39">
        <v>34428577.763142</v>
      </c>
      <c r="F94" s="40"/>
    </row>
    <row r="95" spans="1:6" ht="12.75">
      <c r="A95" t="s">
        <v>123</v>
      </c>
      <c r="B95" t="s">
        <v>30</v>
      </c>
      <c r="C95" t="s">
        <v>356</v>
      </c>
      <c r="D95" s="39">
        <v>3390176.713212</v>
      </c>
      <c r="E95" s="39">
        <v>3000798.0951079996</v>
      </c>
      <c r="F95" s="40"/>
    </row>
    <row r="96" spans="1:6" ht="12.75">
      <c r="A96" t="s">
        <v>231</v>
      </c>
      <c r="B96" t="s">
        <v>31</v>
      </c>
      <c r="C96" t="s">
        <v>357</v>
      </c>
      <c r="D96" s="39">
        <v>0</v>
      </c>
      <c r="E96" s="39">
        <v>0</v>
      </c>
      <c r="F96" s="40"/>
    </row>
    <row r="97" spans="1:6" ht="12.75">
      <c r="A97" t="s">
        <v>124</v>
      </c>
      <c r="B97" t="s">
        <v>31</v>
      </c>
      <c r="C97" t="s">
        <v>358</v>
      </c>
      <c r="D97" s="39">
        <v>428816.47603500006</v>
      </c>
      <c r="E97" s="39">
        <v>428806.894295</v>
      </c>
      <c r="F97" s="40"/>
    </row>
    <row r="98" spans="1:6" ht="12.75">
      <c r="A98" t="s">
        <v>232</v>
      </c>
      <c r="B98" t="s">
        <v>31</v>
      </c>
      <c r="C98" t="s">
        <v>359</v>
      </c>
      <c r="D98" s="39">
        <v>0</v>
      </c>
      <c r="E98" s="39">
        <v>0</v>
      </c>
      <c r="F98" s="40"/>
    </row>
    <row r="99" spans="1:6" ht="12.75">
      <c r="A99" t="s">
        <v>125</v>
      </c>
      <c r="B99" t="s">
        <v>31</v>
      </c>
      <c r="C99" t="s">
        <v>360</v>
      </c>
      <c r="D99" s="39">
        <v>29614.551618</v>
      </c>
      <c r="E99" s="39">
        <v>29654.743214000002</v>
      </c>
      <c r="F99" s="40"/>
    </row>
    <row r="100" spans="1:6" ht="12.75">
      <c r="A100" t="s">
        <v>126</v>
      </c>
      <c r="B100" t="s">
        <v>31</v>
      </c>
      <c r="C100" t="s">
        <v>361</v>
      </c>
      <c r="D100" s="39">
        <v>130143.29616</v>
      </c>
      <c r="E100" s="39">
        <v>131903.40744</v>
      </c>
      <c r="F100" s="40"/>
    </row>
    <row r="101" spans="1:6" ht="12.75">
      <c r="A101" t="s">
        <v>127</v>
      </c>
      <c r="B101" t="s">
        <v>31</v>
      </c>
      <c r="C101" t="s">
        <v>362</v>
      </c>
      <c r="D101" s="39">
        <v>199983.92637200002</v>
      </c>
      <c r="E101" s="39">
        <v>199989.90063</v>
      </c>
      <c r="F101" s="40"/>
    </row>
    <row r="102" spans="1:6" ht="12.75">
      <c r="A102" t="s">
        <v>233</v>
      </c>
      <c r="B102" t="s">
        <v>363</v>
      </c>
      <c r="C102" t="s">
        <v>364</v>
      </c>
      <c r="D102" s="39">
        <v>0</v>
      </c>
      <c r="E102" s="39">
        <v>0</v>
      </c>
      <c r="F102" s="40"/>
    </row>
    <row r="103" spans="1:6" ht="12.75">
      <c r="A103" t="s">
        <v>234</v>
      </c>
      <c r="B103" t="s">
        <v>363</v>
      </c>
      <c r="C103" t="s">
        <v>365</v>
      </c>
      <c r="D103" s="39">
        <v>0</v>
      </c>
      <c r="E103" s="39">
        <v>0</v>
      </c>
      <c r="F103" s="40"/>
    </row>
    <row r="104" spans="1:6" ht="12.75">
      <c r="A104" t="s">
        <v>235</v>
      </c>
      <c r="B104" t="s">
        <v>363</v>
      </c>
      <c r="C104" t="s">
        <v>366</v>
      </c>
      <c r="D104" s="39">
        <v>0</v>
      </c>
      <c r="E104" s="39">
        <v>0</v>
      </c>
      <c r="F104" s="40"/>
    </row>
    <row r="105" spans="1:6" ht="12.75">
      <c r="A105" t="s">
        <v>128</v>
      </c>
      <c r="B105" t="s">
        <v>32</v>
      </c>
      <c r="C105" t="s">
        <v>367</v>
      </c>
      <c r="D105" s="39">
        <v>499999.36239</v>
      </c>
      <c r="E105" s="39">
        <v>499908.62565000006</v>
      </c>
      <c r="F105" s="40"/>
    </row>
    <row r="106" spans="1:6" ht="12.75">
      <c r="A106" t="s">
        <v>129</v>
      </c>
      <c r="B106" t="s">
        <v>32</v>
      </c>
      <c r="C106" t="s">
        <v>368</v>
      </c>
      <c r="D106" s="39">
        <v>48224.045217</v>
      </c>
      <c r="E106" s="39">
        <v>40654.097599999994</v>
      </c>
      <c r="F106" s="40"/>
    </row>
    <row r="107" spans="1:6" ht="12.75">
      <c r="A107" t="s">
        <v>236</v>
      </c>
      <c r="B107" t="s">
        <v>32</v>
      </c>
      <c r="C107" t="s">
        <v>369</v>
      </c>
      <c r="D107" s="39">
        <v>0</v>
      </c>
      <c r="E107" s="39">
        <v>0</v>
      </c>
      <c r="F107" s="40"/>
    </row>
    <row r="108" spans="1:6" ht="12.75">
      <c r="A108" t="s">
        <v>130</v>
      </c>
      <c r="B108" t="s">
        <v>32</v>
      </c>
      <c r="C108" t="s">
        <v>370</v>
      </c>
      <c r="D108" s="39">
        <v>444974.96367</v>
      </c>
      <c r="E108" s="39">
        <v>445024.90064999997</v>
      </c>
      <c r="F108" s="40"/>
    </row>
    <row r="109" spans="1:6" ht="12.75">
      <c r="A109" t="s">
        <v>131</v>
      </c>
      <c r="B109" t="s">
        <v>33</v>
      </c>
      <c r="C109" t="s">
        <v>371</v>
      </c>
      <c r="D109" s="39">
        <v>5410.4001</v>
      </c>
      <c r="E109" s="39">
        <v>5070.0492</v>
      </c>
      <c r="F109" s="40"/>
    </row>
    <row r="110" spans="1:6" ht="12.75">
      <c r="A110" t="s">
        <v>180</v>
      </c>
      <c r="B110" t="s">
        <v>33</v>
      </c>
      <c r="C110" t="s">
        <v>372</v>
      </c>
      <c r="D110" s="39">
        <v>350042.1318</v>
      </c>
      <c r="E110" s="39">
        <v>349893.22422000003</v>
      </c>
      <c r="F110" s="40"/>
    </row>
    <row r="111" spans="1:6" ht="12.75">
      <c r="A111" t="s">
        <v>132</v>
      </c>
      <c r="B111" t="s">
        <v>33</v>
      </c>
      <c r="C111" t="s">
        <v>373</v>
      </c>
      <c r="D111" s="39">
        <v>16470674.78147</v>
      </c>
      <c r="E111" s="39">
        <v>16027607.159144</v>
      </c>
      <c r="F111" s="40"/>
    </row>
    <row r="112" spans="1:6" ht="12.75">
      <c r="A112" t="s">
        <v>133</v>
      </c>
      <c r="B112" t="s">
        <v>6</v>
      </c>
      <c r="C112" t="s">
        <v>374</v>
      </c>
      <c r="D112" s="39">
        <v>70018.945476</v>
      </c>
      <c r="E112" s="39">
        <v>70008.77558399999</v>
      </c>
      <c r="F112" s="40"/>
    </row>
    <row r="113" spans="1:6" ht="12.75">
      <c r="A113" t="s">
        <v>134</v>
      </c>
      <c r="B113" t="s">
        <v>34</v>
      </c>
      <c r="C113" t="s">
        <v>375</v>
      </c>
      <c r="D113" s="39">
        <v>2178027.9214500003</v>
      </c>
      <c r="E113" s="39">
        <v>2177155.7944879998</v>
      </c>
      <c r="F113" s="40"/>
    </row>
    <row r="114" spans="1:6" ht="12.75">
      <c r="A114" t="s">
        <v>237</v>
      </c>
      <c r="B114" t="s">
        <v>49</v>
      </c>
      <c r="C114" t="s">
        <v>376</v>
      </c>
      <c r="D114" s="39">
        <v>0</v>
      </c>
      <c r="E114" s="39">
        <v>0</v>
      </c>
      <c r="F114" s="40"/>
    </row>
    <row r="115" spans="1:6" ht="12.75">
      <c r="A115" t="s">
        <v>135</v>
      </c>
      <c r="B115" t="s">
        <v>49</v>
      </c>
      <c r="C115" t="s">
        <v>59</v>
      </c>
      <c r="D115" s="39">
        <v>390026.42236</v>
      </c>
      <c r="E115" s="39">
        <v>389973.40772</v>
      </c>
      <c r="F115" s="40"/>
    </row>
    <row r="116" spans="1:6" ht="12.75">
      <c r="A116" t="s">
        <v>136</v>
      </c>
      <c r="B116" t="s">
        <v>49</v>
      </c>
      <c r="C116" t="s">
        <v>377</v>
      </c>
      <c r="D116" s="39">
        <v>57808.46125</v>
      </c>
      <c r="E116" s="39">
        <v>57822.047979999996</v>
      </c>
      <c r="F116" s="40"/>
    </row>
    <row r="117" spans="1:6" ht="12.75">
      <c r="A117" t="s">
        <v>238</v>
      </c>
      <c r="B117" t="s">
        <v>60</v>
      </c>
      <c r="C117" t="s">
        <v>378</v>
      </c>
      <c r="D117" s="39">
        <v>0</v>
      </c>
      <c r="E117" s="39">
        <v>0</v>
      </c>
      <c r="F117" s="40"/>
    </row>
    <row r="118" spans="1:6" ht="12.75">
      <c r="A118" t="s">
        <v>137</v>
      </c>
      <c r="B118" t="s">
        <v>60</v>
      </c>
      <c r="C118" t="s">
        <v>379</v>
      </c>
      <c r="D118" s="39">
        <v>248000.55322</v>
      </c>
      <c r="E118" s="39">
        <v>248000.642835</v>
      </c>
      <c r="F118" s="40"/>
    </row>
    <row r="119" spans="1:6" ht="12.75">
      <c r="A119" t="s">
        <v>138</v>
      </c>
      <c r="B119" t="s">
        <v>35</v>
      </c>
      <c r="C119" t="s">
        <v>380</v>
      </c>
      <c r="D119" s="39">
        <v>2399946.376603</v>
      </c>
      <c r="E119" s="39">
        <v>2399903.4740159996</v>
      </c>
      <c r="F119" s="40"/>
    </row>
    <row r="120" spans="1:6" ht="12.75">
      <c r="A120" t="s">
        <v>139</v>
      </c>
      <c r="B120" t="s">
        <v>35</v>
      </c>
      <c r="C120" t="s">
        <v>381</v>
      </c>
      <c r="D120" s="39">
        <v>549269.9202</v>
      </c>
      <c r="E120" s="39">
        <v>548208.8873099999</v>
      </c>
      <c r="F120" s="40"/>
    </row>
    <row r="121" spans="1:6" ht="12.75">
      <c r="A121" t="s">
        <v>140</v>
      </c>
      <c r="B121" t="s">
        <v>35</v>
      </c>
      <c r="C121" t="s">
        <v>382</v>
      </c>
      <c r="D121" s="39">
        <v>9602.89113</v>
      </c>
      <c r="E121" s="39">
        <v>9607.33168</v>
      </c>
      <c r="F121" s="40"/>
    </row>
    <row r="122" spans="1:6" ht="12.75">
      <c r="A122" t="s">
        <v>239</v>
      </c>
      <c r="B122" t="s">
        <v>35</v>
      </c>
      <c r="C122" t="s">
        <v>383</v>
      </c>
      <c r="D122" s="39">
        <v>0</v>
      </c>
      <c r="E122" s="39">
        <v>0</v>
      </c>
      <c r="F122" s="40"/>
    </row>
    <row r="123" spans="1:6" ht="12.75">
      <c r="A123" t="s">
        <v>240</v>
      </c>
      <c r="B123" t="s">
        <v>36</v>
      </c>
      <c r="C123" t="s">
        <v>384</v>
      </c>
      <c r="D123" s="39">
        <v>0</v>
      </c>
      <c r="E123" s="39">
        <v>0</v>
      </c>
      <c r="F123" s="40"/>
    </row>
    <row r="124" spans="1:6" ht="12.75">
      <c r="A124" t="s">
        <v>241</v>
      </c>
      <c r="B124" t="s">
        <v>36</v>
      </c>
      <c r="C124" t="s">
        <v>385</v>
      </c>
      <c r="D124" s="39">
        <v>0</v>
      </c>
      <c r="E124" s="39">
        <v>0</v>
      </c>
      <c r="F124" s="40"/>
    </row>
    <row r="125" spans="1:6" ht="12.75">
      <c r="A125" t="s">
        <v>242</v>
      </c>
      <c r="B125" t="s">
        <v>36</v>
      </c>
      <c r="C125" t="s">
        <v>386</v>
      </c>
      <c r="D125" s="39">
        <v>0</v>
      </c>
      <c r="E125" s="39">
        <v>0</v>
      </c>
      <c r="F125" s="40"/>
    </row>
    <row r="126" spans="1:6" ht="12.75">
      <c r="A126" t="s">
        <v>243</v>
      </c>
      <c r="B126" t="s">
        <v>36</v>
      </c>
      <c r="C126" t="s">
        <v>387</v>
      </c>
      <c r="D126" s="39">
        <v>0</v>
      </c>
      <c r="E126" s="39">
        <v>0</v>
      </c>
      <c r="F126" s="40"/>
    </row>
    <row r="127" spans="1:6" ht="12.75">
      <c r="A127" t="s">
        <v>244</v>
      </c>
      <c r="B127" t="s">
        <v>36</v>
      </c>
      <c r="C127" t="s">
        <v>388</v>
      </c>
      <c r="D127" s="39">
        <v>0</v>
      </c>
      <c r="E127" s="39">
        <v>0</v>
      </c>
      <c r="F127" s="40"/>
    </row>
    <row r="128" spans="1:6" ht="12.75">
      <c r="A128" t="s">
        <v>141</v>
      </c>
      <c r="B128" t="s">
        <v>36</v>
      </c>
      <c r="C128" t="s">
        <v>389</v>
      </c>
      <c r="D128" s="39">
        <v>15858.706402</v>
      </c>
      <c r="E128" s="39">
        <v>15870.584768</v>
      </c>
      <c r="F128" s="40"/>
    </row>
    <row r="129" spans="1:6" ht="12.75">
      <c r="A129" t="s">
        <v>142</v>
      </c>
      <c r="B129" t="s">
        <v>50</v>
      </c>
      <c r="C129" t="s">
        <v>390</v>
      </c>
      <c r="D129" s="39">
        <v>493499.12864</v>
      </c>
      <c r="E129" s="39">
        <v>493505.05208</v>
      </c>
      <c r="F129" s="40"/>
    </row>
    <row r="130" spans="1:6" ht="12.75">
      <c r="A130" t="s">
        <v>143</v>
      </c>
      <c r="B130" t="s">
        <v>50</v>
      </c>
      <c r="C130" t="s">
        <v>391</v>
      </c>
      <c r="D130" s="39">
        <v>1359353.8624</v>
      </c>
      <c r="E130" s="39">
        <v>1327962.6691200002</v>
      </c>
      <c r="F130" s="40"/>
    </row>
    <row r="131" spans="1:6" ht="12.75">
      <c r="A131" t="s">
        <v>144</v>
      </c>
      <c r="B131" t="s">
        <v>37</v>
      </c>
      <c r="C131" t="s">
        <v>392</v>
      </c>
      <c r="D131" s="39">
        <v>738307.154131</v>
      </c>
      <c r="E131" s="39">
        <v>643298.6382020001</v>
      </c>
      <c r="F131" s="40"/>
    </row>
    <row r="132" spans="1:6" ht="12.75">
      <c r="A132" t="s">
        <v>145</v>
      </c>
      <c r="B132" t="s">
        <v>37</v>
      </c>
      <c r="C132" t="s">
        <v>393</v>
      </c>
      <c r="D132" s="39">
        <v>2453324.09422</v>
      </c>
      <c r="E132" s="39">
        <v>1820343.593864</v>
      </c>
      <c r="F132" s="40"/>
    </row>
    <row r="133" spans="1:6" ht="12.75">
      <c r="A133" t="s">
        <v>146</v>
      </c>
      <c r="B133" t="s">
        <v>61</v>
      </c>
      <c r="C133" t="s">
        <v>394</v>
      </c>
      <c r="D133" s="39">
        <v>575330.21</v>
      </c>
      <c r="E133" s="39">
        <v>545787.69</v>
      </c>
      <c r="F133" s="40"/>
    </row>
    <row r="134" spans="1:6" ht="12.75">
      <c r="A134" t="s">
        <v>202</v>
      </c>
      <c r="B134" t="s">
        <v>61</v>
      </c>
      <c r="C134" t="s">
        <v>201</v>
      </c>
      <c r="D134" s="39">
        <v>175638.98</v>
      </c>
      <c r="E134" s="39">
        <v>172528.625</v>
      </c>
      <c r="F134" s="40"/>
    </row>
    <row r="135" spans="1:6" ht="12.75">
      <c r="A135" t="s">
        <v>147</v>
      </c>
      <c r="B135" t="s">
        <v>38</v>
      </c>
      <c r="C135" t="s">
        <v>395</v>
      </c>
      <c r="D135" s="39">
        <v>7398436.98466</v>
      </c>
      <c r="E135" s="39">
        <v>7110049.2876</v>
      </c>
      <c r="F135" s="40"/>
    </row>
    <row r="136" spans="1:6" ht="12.75">
      <c r="A136" t="s">
        <v>245</v>
      </c>
      <c r="B136" t="s">
        <v>396</v>
      </c>
      <c r="C136" t="s">
        <v>397</v>
      </c>
      <c r="D136" s="39">
        <v>0</v>
      </c>
      <c r="E136" s="39">
        <v>0</v>
      </c>
      <c r="F136" s="40"/>
    </row>
    <row r="137" spans="1:6" ht="12.75">
      <c r="A137" t="s">
        <v>246</v>
      </c>
      <c r="B137" t="s">
        <v>396</v>
      </c>
      <c r="C137" t="s">
        <v>398</v>
      </c>
      <c r="D137" s="39">
        <v>0</v>
      </c>
      <c r="E137" s="39">
        <v>0</v>
      </c>
      <c r="F137" s="40"/>
    </row>
    <row r="138" spans="1:6" ht="12.75">
      <c r="A138" t="s">
        <v>247</v>
      </c>
      <c r="B138" t="s">
        <v>396</v>
      </c>
      <c r="C138" t="s">
        <v>399</v>
      </c>
      <c r="D138" s="39">
        <v>0</v>
      </c>
      <c r="E138" s="39">
        <v>0</v>
      </c>
      <c r="F138" s="40"/>
    </row>
    <row r="139" spans="1:6" ht="12.75">
      <c r="A139" t="s">
        <v>248</v>
      </c>
      <c r="B139" t="s">
        <v>396</v>
      </c>
      <c r="C139" t="s">
        <v>400</v>
      </c>
      <c r="D139" s="39">
        <v>0</v>
      </c>
      <c r="E139" s="39">
        <v>0</v>
      </c>
      <c r="F139" s="40"/>
    </row>
    <row r="140" spans="1:6" ht="12.75">
      <c r="A140" t="s">
        <v>249</v>
      </c>
      <c r="B140" t="s">
        <v>401</v>
      </c>
      <c r="C140" t="s">
        <v>402</v>
      </c>
      <c r="D140" s="39">
        <v>0</v>
      </c>
      <c r="E140" s="39">
        <v>0</v>
      </c>
      <c r="F140" s="40"/>
    </row>
    <row r="141" spans="1:6" ht="12.75">
      <c r="A141" t="s">
        <v>250</v>
      </c>
      <c r="B141" t="s">
        <v>401</v>
      </c>
      <c r="C141" t="s">
        <v>403</v>
      </c>
      <c r="D141" s="39">
        <v>0</v>
      </c>
      <c r="E141" s="39">
        <v>0</v>
      </c>
      <c r="F141" s="40"/>
    </row>
    <row r="142" spans="1:6" ht="12.75">
      <c r="A142" t="s">
        <v>148</v>
      </c>
      <c r="B142" t="s">
        <v>39</v>
      </c>
      <c r="C142" t="s">
        <v>404</v>
      </c>
      <c r="D142" s="39">
        <v>404203.6229</v>
      </c>
      <c r="E142" s="39">
        <v>404383.67318</v>
      </c>
      <c r="F142" s="40"/>
    </row>
    <row r="143" spans="1:6" ht="12.75">
      <c r="A143" t="s">
        <v>149</v>
      </c>
      <c r="B143" t="s">
        <v>39</v>
      </c>
      <c r="C143" t="s">
        <v>405</v>
      </c>
      <c r="D143" s="39">
        <v>1611552.02208</v>
      </c>
      <c r="E143" s="39">
        <v>1403044.4040899999</v>
      </c>
      <c r="F143" s="40"/>
    </row>
    <row r="144" spans="1:6" ht="12.75">
      <c r="A144" t="s">
        <v>181</v>
      </c>
      <c r="B144" t="s">
        <v>46</v>
      </c>
      <c r="C144" t="s">
        <v>406</v>
      </c>
      <c r="D144" s="39">
        <v>1003302.054</v>
      </c>
      <c r="E144" s="39">
        <v>883942.038</v>
      </c>
      <c r="F144" s="40"/>
    </row>
    <row r="145" spans="1:6" ht="12.75">
      <c r="A145" t="s">
        <v>150</v>
      </c>
      <c r="B145" t="s">
        <v>46</v>
      </c>
      <c r="C145" t="s">
        <v>407</v>
      </c>
      <c r="D145" s="39">
        <v>194993.138512</v>
      </c>
      <c r="E145" s="39">
        <v>194979.64229000002</v>
      </c>
      <c r="F145" s="40"/>
    </row>
    <row r="146" spans="1:6" ht="12.75">
      <c r="A146" t="s">
        <v>151</v>
      </c>
      <c r="B146" t="s">
        <v>46</v>
      </c>
      <c r="C146" t="s">
        <v>408</v>
      </c>
      <c r="D146" s="39">
        <v>75007.752348</v>
      </c>
      <c r="E146" s="39">
        <v>75013.292209</v>
      </c>
      <c r="F146" s="40"/>
    </row>
    <row r="147" spans="1:6" ht="12.75">
      <c r="A147" t="s">
        <v>152</v>
      </c>
      <c r="B147" t="s">
        <v>40</v>
      </c>
      <c r="C147" t="s">
        <v>409</v>
      </c>
      <c r="D147" s="39">
        <v>905436.59262</v>
      </c>
      <c r="E147" s="39">
        <v>905478.5344000001</v>
      </c>
      <c r="F147" s="40"/>
    </row>
    <row r="148" spans="1:6" ht="12.75">
      <c r="A148" t="s">
        <v>153</v>
      </c>
      <c r="B148" t="s">
        <v>40</v>
      </c>
      <c r="C148" t="s">
        <v>410</v>
      </c>
      <c r="D148" s="39">
        <v>6831305.866604</v>
      </c>
      <c r="E148" s="39">
        <v>6727481.747843999</v>
      </c>
      <c r="F148" s="40"/>
    </row>
    <row r="149" spans="1:6" ht="12.75">
      <c r="A149" t="s">
        <v>154</v>
      </c>
      <c r="B149" t="s">
        <v>40</v>
      </c>
      <c r="C149" t="s">
        <v>411</v>
      </c>
      <c r="D149" s="39">
        <v>1178172.64899</v>
      </c>
      <c r="E149" s="39">
        <v>1164525.95061</v>
      </c>
      <c r="F149" s="40"/>
    </row>
    <row r="150" spans="1:6" ht="12.75">
      <c r="A150" t="s">
        <v>251</v>
      </c>
      <c r="B150" t="s">
        <v>51</v>
      </c>
      <c r="C150" t="s">
        <v>412</v>
      </c>
      <c r="D150" s="39">
        <v>0</v>
      </c>
      <c r="E150" s="39">
        <v>0</v>
      </c>
      <c r="F150" s="40"/>
    </row>
    <row r="151" spans="1:6" ht="12.75">
      <c r="A151" t="s">
        <v>155</v>
      </c>
      <c r="B151" t="s">
        <v>51</v>
      </c>
      <c r="C151" t="s">
        <v>62</v>
      </c>
      <c r="D151" s="39">
        <v>199981.570122</v>
      </c>
      <c r="E151" s="39">
        <v>236703.73064</v>
      </c>
      <c r="F151" s="40"/>
    </row>
    <row r="152" spans="1:6" ht="12.75">
      <c r="A152" t="s">
        <v>252</v>
      </c>
      <c r="B152" t="s">
        <v>51</v>
      </c>
      <c r="C152" t="s">
        <v>413</v>
      </c>
      <c r="D152" s="39">
        <v>0</v>
      </c>
      <c r="E152" s="39">
        <v>0</v>
      </c>
      <c r="F152" s="40"/>
    </row>
    <row r="153" spans="1:6" ht="12.75">
      <c r="A153" t="s">
        <v>190</v>
      </c>
      <c r="B153" t="s">
        <v>191</v>
      </c>
      <c r="C153" t="s">
        <v>414</v>
      </c>
      <c r="D153" s="39">
        <v>19869.030096</v>
      </c>
      <c r="E153" s="39">
        <v>19840.965732</v>
      </c>
      <c r="F153" s="40"/>
    </row>
    <row r="154" spans="1:6" ht="12.75">
      <c r="A154" t="s">
        <v>156</v>
      </c>
      <c r="B154" t="s">
        <v>41</v>
      </c>
      <c r="C154" t="s">
        <v>415</v>
      </c>
      <c r="D154" s="39">
        <v>3559691.347288</v>
      </c>
      <c r="E154" s="39">
        <v>3366497.28192</v>
      </c>
      <c r="F154" s="40"/>
    </row>
    <row r="155" spans="1:6" ht="12.75">
      <c r="A155" t="s">
        <v>157</v>
      </c>
      <c r="B155" t="s">
        <v>41</v>
      </c>
      <c r="C155" t="s">
        <v>416</v>
      </c>
      <c r="D155" s="39">
        <v>429610.518575</v>
      </c>
      <c r="E155" s="39">
        <v>397788.50371200003</v>
      </c>
      <c r="F155" s="40"/>
    </row>
    <row r="156" spans="1:6" ht="12.75">
      <c r="A156" t="s">
        <v>253</v>
      </c>
      <c r="B156" t="s">
        <v>42</v>
      </c>
      <c r="C156" t="s">
        <v>417</v>
      </c>
      <c r="D156" s="39">
        <v>0</v>
      </c>
      <c r="E156" s="39">
        <v>0</v>
      </c>
      <c r="F156" s="40"/>
    </row>
    <row r="157" spans="1:6" ht="12.75">
      <c r="A157" t="s">
        <v>158</v>
      </c>
      <c r="B157" t="s">
        <v>42</v>
      </c>
      <c r="C157" t="s">
        <v>418</v>
      </c>
      <c r="D157" s="39">
        <v>74239.22779</v>
      </c>
      <c r="E157" s="39">
        <v>74216.804018</v>
      </c>
      <c r="F157" s="40"/>
    </row>
    <row r="158" spans="1:6" ht="12.75">
      <c r="A158" t="s">
        <v>159</v>
      </c>
      <c r="B158" t="s">
        <v>43</v>
      </c>
      <c r="C158" t="s">
        <v>419</v>
      </c>
      <c r="D158" s="39">
        <v>7607676.6</v>
      </c>
      <c r="E158" s="39">
        <v>7195830.5578000005</v>
      </c>
      <c r="F158" s="40"/>
    </row>
    <row r="159" spans="1:6" ht="12.75">
      <c r="A159" t="s">
        <v>160</v>
      </c>
      <c r="B159" t="s">
        <v>52</v>
      </c>
      <c r="C159" t="s">
        <v>420</v>
      </c>
      <c r="D159" s="39">
        <v>571720.51322</v>
      </c>
      <c r="E159" s="39">
        <v>583800.8505</v>
      </c>
      <c r="F159" s="40"/>
    </row>
    <row r="160" spans="1:6" ht="12.75">
      <c r="A160" t="s">
        <v>161</v>
      </c>
      <c r="B160" t="s">
        <v>52</v>
      </c>
      <c r="C160" t="s">
        <v>421</v>
      </c>
      <c r="D160" s="39">
        <v>1100141.338556</v>
      </c>
      <c r="E160" s="39">
        <v>1099914.5890260001</v>
      </c>
      <c r="F160" s="40"/>
    </row>
    <row r="161" spans="1:6" ht="12.75">
      <c r="A161" t="s">
        <v>254</v>
      </c>
      <c r="B161" t="s">
        <v>44</v>
      </c>
      <c r="C161" t="s">
        <v>422</v>
      </c>
      <c r="D161" s="39">
        <v>0</v>
      </c>
      <c r="E161" s="39">
        <v>0</v>
      </c>
      <c r="F161" s="40"/>
    </row>
    <row r="162" spans="1:6" ht="12.75">
      <c r="A162" t="s">
        <v>162</v>
      </c>
      <c r="B162" t="s">
        <v>44</v>
      </c>
      <c r="C162" t="s">
        <v>423</v>
      </c>
      <c r="D162" s="39">
        <v>257835.74693999998</v>
      </c>
      <c r="E162" s="39">
        <v>257839.17040200002</v>
      </c>
      <c r="F162" s="40"/>
    </row>
    <row r="163" spans="1:6" ht="12.75">
      <c r="A163" t="s">
        <v>255</v>
      </c>
      <c r="B163" t="s">
        <v>44</v>
      </c>
      <c r="C163" t="s">
        <v>424</v>
      </c>
      <c r="D163" s="39">
        <v>0</v>
      </c>
      <c r="E163" s="39">
        <v>0</v>
      </c>
      <c r="F163" s="40"/>
    </row>
    <row r="164" spans="1:6" ht="12.75">
      <c r="A164" t="s">
        <v>256</v>
      </c>
      <c r="B164" t="s">
        <v>44</v>
      </c>
      <c r="C164" t="s">
        <v>425</v>
      </c>
      <c r="D164" s="39">
        <v>0</v>
      </c>
      <c r="E164" s="39">
        <v>0</v>
      </c>
      <c r="F164" s="40"/>
    </row>
    <row r="165" spans="1:6" ht="12.75">
      <c r="A165" t="s">
        <v>163</v>
      </c>
      <c r="B165" t="s">
        <v>44</v>
      </c>
      <c r="C165" t="s">
        <v>426</v>
      </c>
      <c r="D165" s="39">
        <v>231956.07875400002</v>
      </c>
      <c r="E165" s="39">
        <v>216415.979388</v>
      </c>
      <c r="F165" s="40"/>
    </row>
    <row r="166" spans="1:6" ht="12.75">
      <c r="A166" t="s">
        <v>164</v>
      </c>
      <c r="B166" t="s">
        <v>45</v>
      </c>
      <c r="C166" t="s">
        <v>427</v>
      </c>
      <c r="D166" s="39">
        <v>3902354.88105</v>
      </c>
      <c r="E166" s="39">
        <v>3903745.356896</v>
      </c>
      <c r="F166" s="40"/>
    </row>
    <row r="167" spans="1:6" ht="12.75">
      <c r="A167" t="s">
        <v>165</v>
      </c>
      <c r="B167" t="s">
        <v>45</v>
      </c>
      <c r="C167" t="s">
        <v>428</v>
      </c>
      <c r="D167" s="39">
        <v>2699898.80544</v>
      </c>
      <c r="E167" s="39">
        <v>2700538.126</v>
      </c>
      <c r="F167" s="40"/>
    </row>
    <row r="168" spans="1:6" ht="12.75">
      <c r="A168" t="s">
        <v>166</v>
      </c>
      <c r="B168" t="s">
        <v>45</v>
      </c>
      <c r="C168" t="s">
        <v>429</v>
      </c>
      <c r="D168" s="39">
        <v>4545599.5487399995</v>
      </c>
      <c r="E168" s="39">
        <v>4546563.73659</v>
      </c>
      <c r="F168" s="40"/>
    </row>
    <row r="169" spans="1:6" ht="12.75">
      <c r="A169" t="s">
        <v>167</v>
      </c>
      <c r="B169" t="s">
        <v>45</v>
      </c>
      <c r="C169" t="s">
        <v>430</v>
      </c>
      <c r="D169" s="39">
        <v>11195784.508</v>
      </c>
      <c r="E169" s="39">
        <v>8694743.83726</v>
      </c>
      <c r="F169" s="40"/>
    </row>
    <row r="170" spans="1:6" ht="12.75">
      <c r="A170" t="s">
        <v>168</v>
      </c>
      <c r="B170" t="s">
        <v>45</v>
      </c>
      <c r="C170" t="s">
        <v>431</v>
      </c>
      <c r="D170" s="39">
        <v>4499130.42555</v>
      </c>
      <c r="E170" s="39">
        <v>4500227.279043</v>
      </c>
      <c r="F170" s="40"/>
    </row>
    <row r="171" spans="1:6" ht="12.75">
      <c r="A171" t="s">
        <v>257</v>
      </c>
      <c r="B171" t="s">
        <v>45</v>
      </c>
      <c r="C171" t="s">
        <v>432</v>
      </c>
      <c r="D171" s="39">
        <v>29356518.17</v>
      </c>
      <c r="E171" s="39">
        <v>25116580.94</v>
      </c>
      <c r="F171" s="40"/>
    </row>
    <row r="172" spans="1:6" ht="12.75">
      <c r="A172" t="s">
        <v>169</v>
      </c>
      <c r="B172" t="s">
        <v>45</v>
      </c>
      <c r="C172" t="s">
        <v>433</v>
      </c>
      <c r="D172" s="39">
        <v>2902377.08035</v>
      </c>
      <c r="E172" s="39">
        <v>2904038.4530300004</v>
      </c>
      <c r="F172" s="40"/>
    </row>
    <row r="173" spans="1:6" ht="12.75">
      <c r="A173" t="s">
        <v>170</v>
      </c>
      <c r="B173" t="s">
        <v>45</v>
      </c>
      <c r="C173" t="s">
        <v>434</v>
      </c>
      <c r="D173" s="39">
        <v>2673323.486954</v>
      </c>
      <c r="E173" s="39">
        <v>2674015.214781</v>
      </c>
      <c r="F173" s="40"/>
    </row>
    <row r="174" spans="1:6" ht="12.75">
      <c r="A174" t="s">
        <v>171</v>
      </c>
      <c r="B174" t="s">
        <v>45</v>
      </c>
      <c r="C174" t="s">
        <v>435</v>
      </c>
      <c r="D174" s="39">
        <v>900014.99015</v>
      </c>
      <c r="E174" s="39">
        <v>900265.9706</v>
      </c>
      <c r="F174" s="40"/>
    </row>
    <row r="175" spans="1:6" ht="12.75">
      <c r="A175" t="s">
        <v>258</v>
      </c>
      <c r="B175" t="s">
        <v>45</v>
      </c>
      <c r="C175" t="s">
        <v>436</v>
      </c>
      <c r="D175" s="39">
        <v>940729.601425</v>
      </c>
      <c r="E175" s="39">
        <v>800039.8144</v>
      </c>
      <c r="F175" s="40"/>
    </row>
    <row r="176" spans="1:6" ht="12.75">
      <c r="A176" t="s">
        <v>172</v>
      </c>
      <c r="B176" t="s">
        <v>45</v>
      </c>
      <c r="C176" t="s">
        <v>437</v>
      </c>
      <c r="D176" s="39">
        <v>74711.13819</v>
      </c>
      <c r="E176" s="39">
        <v>74921.28911999999</v>
      </c>
      <c r="F176" s="40"/>
    </row>
    <row r="177" spans="1:6" ht="12.75">
      <c r="A177" t="s">
        <v>173</v>
      </c>
      <c r="B177" t="s">
        <v>45</v>
      </c>
      <c r="C177" t="s">
        <v>438</v>
      </c>
      <c r="D177" s="39">
        <v>404912.92443</v>
      </c>
      <c r="E177" s="39">
        <v>405029.625</v>
      </c>
      <c r="F177" s="40"/>
    </row>
    <row r="178" spans="1:6" ht="12.75">
      <c r="A178" t="s">
        <v>174</v>
      </c>
      <c r="B178" t="s">
        <v>63</v>
      </c>
      <c r="C178" t="s">
        <v>64</v>
      </c>
      <c r="D178" s="39">
        <v>1194003.89849</v>
      </c>
      <c r="E178" s="39">
        <v>1194044.6173599998</v>
      </c>
      <c r="F178" s="40"/>
    </row>
    <row r="179" spans="1:6" ht="12.75">
      <c r="A179" t="s">
        <v>175</v>
      </c>
      <c r="B179" t="s">
        <v>63</v>
      </c>
      <c r="C179" t="s">
        <v>65</v>
      </c>
      <c r="D179" s="39">
        <v>1614517.60072</v>
      </c>
      <c r="E179" s="39">
        <v>1471020.7375999999</v>
      </c>
      <c r="F179" s="40"/>
    </row>
    <row r="180" spans="1:6" ht="12.75">
      <c r="A180" t="s">
        <v>259</v>
      </c>
      <c r="B180" t="s">
        <v>63</v>
      </c>
      <c r="C180" t="s">
        <v>439</v>
      </c>
      <c r="D180" s="39">
        <v>0</v>
      </c>
      <c r="E180" s="39">
        <v>0</v>
      </c>
      <c r="F180" s="40"/>
    </row>
    <row r="181" spans="1:6" ht="12.75">
      <c r="A181" t="s">
        <v>176</v>
      </c>
      <c r="B181" t="s">
        <v>63</v>
      </c>
      <c r="C181" t="s">
        <v>66</v>
      </c>
      <c r="D181" s="39">
        <v>284379.99876</v>
      </c>
      <c r="E181" s="39">
        <v>319177.9567999999</v>
      </c>
      <c r="F181" s="40"/>
    </row>
    <row r="182" spans="4:6" ht="12.75">
      <c r="D182" s="41"/>
      <c r="E182" s="41"/>
      <c r="F182" s="40"/>
    </row>
    <row r="183" spans="3:7" ht="12.75">
      <c r="C183" s="7" t="s">
        <v>8</v>
      </c>
      <c r="D183" s="39">
        <f>SUM(D4:D182)</f>
        <v>1654067923.3033986</v>
      </c>
      <c r="E183" s="39">
        <f>SUM(E4:E182)</f>
        <v>1490037477.6006076</v>
      </c>
      <c r="F183" s="40"/>
      <c r="G183" s="36"/>
    </row>
    <row r="184" spans="4:6" ht="12.75">
      <c r="D184" s="41"/>
      <c r="E184" s="41"/>
      <c r="F184" s="40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3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0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5.00390625" style="0" customWidth="1"/>
    <col min="2" max="2" width="32.57421875" style="0" bestFit="1" customWidth="1"/>
    <col min="3" max="5" width="20.00390625" style="0" bestFit="1" customWidth="1"/>
    <col min="6" max="6" width="5.00390625" style="0" customWidth="1"/>
    <col min="7" max="7" width="16.57421875" style="0" bestFit="1" customWidth="1"/>
  </cols>
  <sheetData>
    <row r="1" spans="1:7" s="34" customFormat="1" ht="12.75">
      <c r="A1" s="34" t="s">
        <v>598</v>
      </c>
      <c r="B1" s="34" t="s">
        <v>599</v>
      </c>
      <c r="C1" s="34" t="s">
        <v>600</v>
      </c>
      <c r="D1" s="34" t="s">
        <v>601</v>
      </c>
      <c r="E1" s="34" t="s">
        <v>602</v>
      </c>
      <c r="G1" s="34" t="s">
        <v>603</v>
      </c>
    </row>
    <row r="2" spans="1:7" ht="12.75">
      <c r="A2">
        <v>10</v>
      </c>
      <c r="B2" t="s">
        <v>604</v>
      </c>
      <c r="C2" s="38">
        <v>213769.98822</v>
      </c>
      <c r="D2" s="38">
        <v>0</v>
      </c>
      <c r="E2" s="38">
        <v>18211281.46836</v>
      </c>
      <c r="F2" s="38"/>
      <c r="G2" s="38">
        <v>18425051.456579998</v>
      </c>
    </row>
    <row r="3" spans="1:7" ht="12.75">
      <c r="A3">
        <v>20</v>
      </c>
      <c r="B3" t="s">
        <v>605</v>
      </c>
      <c r="C3" s="38">
        <v>0</v>
      </c>
      <c r="D3" s="38">
        <v>0</v>
      </c>
      <c r="E3" s="38">
        <v>67615648.002984</v>
      </c>
      <c r="F3" s="38"/>
      <c r="G3" s="38">
        <v>67615648.002984</v>
      </c>
    </row>
    <row r="4" spans="1:7" ht="12.75">
      <c r="A4">
        <v>30</v>
      </c>
      <c r="B4" t="s">
        <v>606</v>
      </c>
      <c r="C4" s="38">
        <v>0</v>
      </c>
      <c r="D4" s="38">
        <v>0</v>
      </c>
      <c r="E4" s="38">
        <v>4890097.07368</v>
      </c>
      <c r="F4" s="38"/>
      <c r="G4" s="38">
        <v>4890097.07368</v>
      </c>
    </row>
    <row r="5" spans="1:7" ht="12.75">
      <c r="A5">
        <v>40</v>
      </c>
      <c r="B5" t="s">
        <v>607</v>
      </c>
      <c r="C5" s="38">
        <v>0</v>
      </c>
      <c r="D5" s="38">
        <v>0</v>
      </c>
      <c r="E5" s="38">
        <v>24950592.019192</v>
      </c>
      <c r="F5" s="38"/>
      <c r="G5" s="38">
        <v>24950592.019192</v>
      </c>
    </row>
    <row r="6" spans="1:7" ht="12.75">
      <c r="A6">
        <v>50</v>
      </c>
      <c r="B6" t="s">
        <v>608</v>
      </c>
      <c r="C6" s="38">
        <v>0</v>
      </c>
      <c r="D6" s="38">
        <v>0</v>
      </c>
      <c r="E6" s="38">
        <v>0</v>
      </c>
      <c r="F6" s="38"/>
      <c r="G6" s="38">
        <v>0</v>
      </c>
    </row>
    <row r="7" spans="1:7" ht="12.75">
      <c r="A7">
        <v>60</v>
      </c>
      <c r="B7" t="s">
        <v>609</v>
      </c>
      <c r="C7" s="38">
        <v>0</v>
      </c>
      <c r="D7" s="38">
        <v>0</v>
      </c>
      <c r="E7" s="38">
        <v>299953.902963</v>
      </c>
      <c r="F7" s="38"/>
      <c r="G7" s="38">
        <v>299953.902963</v>
      </c>
    </row>
    <row r="8" spans="1:7" ht="12.75">
      <c r="A8">
        <v>70</v>
      </c>
      <c r="B8" t="s">
        <v>610</v>
      </c>
      <c r="C8" s="38">
        <v>518844.71017</v>
      </c>
      <c r="D8" s="38">
        <v>0</v>
      </c>
      <c r="E8" s="38">
        <v>27149910.45487</v>
      </c>
      <c r="F8" s="38"/>
      <c r="G8" s="38">
        <v>27668755.16504</v>
      </c>
    </row>
    <row r="9" spans="1:7" ht="12.75">
      <c r="A9">
        <v>100</v>
      </c>
      <c r="B9" t="s">
        <v>611</v>
      </c>
      <c r="C9" s="38">
        <v>0</v>
      </c>
      <c r="D9" s="38">
        <v>0</v>
      </c>
      <c r="E9" s="38">
        <v>0</v>
      </c>
      <c r="F9" s="38"/>
      <c r="G9" s="38">
        <v>0</v>
      </c>
    </row>
    <row r="10" spans="1:7" ht="12.75">
      <c r="A10">
        <v>110</v>
      </c>
      <c r="B10" t="s">
        <v>612</v>
      </c>
      <c r="C10" s="38">
        <v>0</v>
      </c>
      <c r="D10" s="38">
        <v>0</v>
      </c>
      <c r="E10" s="38">
        <v>0</v>
      </c>
      <c r="F10" s="38"/>
      <c r="G10" s="38">
        <v>0</v>
      </c>
    </row>
    <row r="11" spans="1:7" ht="12.75">
      <c r="A11">
        <v>120</v>
      </c>
      <c r="B11" t="s">
        <v>613</v>
      </c>
      <c r="C11" s="38">
        <v>0</v>
      </c>
      <c r="D11" s="38">
        <v>0</v>
      </c>
      <c r="E11" s="38">
        <v>6155849.70810774</v>
      </c>
      <c r="F11" s="38"/>
      <c r="G11" s="38">
        <v>6155849.70810774</v>
      </c>
    </row>
    <row r="12" spans="1:7" ht="12.75">
      <c r="A12">
        <v>123</v>
      </c>
      <c r="B12" t="s">
        <v>614</v>
      </c>
      <c r="C12" s="38">
        <v>0</v>
      </c>
      <c r="D12" s="38">
        <v>0</v>
      </c>
      <c r="E12" s="38">
        <v>3822091.26948</v>
      </c>
      <c r="F12" s="38"/>
      <c r="G12" s="38">
        <v>3822091.26948</v>
      </c>
    </row>
    <row r="13" spans="1:7" ht="12.75">
      <c r="A13">
        <v>130</v>
      </c>
      <c r="B13" t="s">
        <v>615</v>
      </c>
      <c r="C13" s="38">
        <v>6453842.587663</v>
      </c>
      <c r="D13" s="38">
        <v>399481.315605</v>
      </c>
      <c r="E13" s="38">
        <v>134740609.072282</v>
      </c>
      <c r="F13" s="38"/>
      <c r="G13" s="38">
        <v>141593932.97555</v>
      </c>
    </row>
    <row r="14" spans="1:7" ht="12.75">
      <c r="A14">
        <v>140</v>
      </c>
      <c r="B14" t="s">
        <v>616</v>
      </c>
      <c r="C14" s="38">
        <v>2315331.461994</v>
      </c>
      <c r="D14" s="38">
        <v>0</v>
      </c>
      <c r="E14" s="38">
        <v>26499055.067688</v>
      </c>
      <c r="F14" s="38"/>
      <c r="G14" s="38">
        <v>28814386.529682</v>
      </c>
    </row>
    <row r="15" spans="1:7" ht="12.75">
      <c r="A15">
        <v>170</v>
      </c>
      <c r="B15" t="s">
        <v>617</v>
      </c>
      <c r="C15" s="38">
        <v>6491.85425</v>
      </c>
      <c r="D15" s="38">
        <v>0</v>
      </c>
      <c r="E15" s="38">
        <v>0</v>
      </c>
      <c r="F15" s="38"/>
      <c r="G15" s="38">
        <v>6491.85425</v>
      </c>
    </row>
    <row r="16" spans="1:7" ht="12.75">
      <c r="A16">
        <v>180</v>
      </c>
      <c r="B16" t="s">
        <v>618</v>
      </c>
      <c r="C16" s="38">
        <v>0</v>
      </c>
      <c r="D16" s="38">
        <v>0</v>
      </c>
      <c r="E16" s="38">
        <v>117405439.090758</v>
      </c>
      <c r="F16" s="38"/>
      <c r="G16" s="38">
        <v>117405439.090758</v>
      </c>
    </row>
    <row r="17" spans="1:7" ht="12.75">
      <c r="A17">
        <v>190</v>
      </c>
      <c r="B17" t="s">
        <v>619</v>
      </c>
      <c r="C17" s="38">
        <v>0</v>
      </c>
      <c r="D17" s="38">
        <v>0</v>
      </c>
      <c r="E17" s="38">
        <v>240327.20226</v>
      </c>
      <c r="F17" s="38"/>
      <c r="G17" s="38">
        <v>240327.20226</v>
      </c>
    </row>
    <row r="18" spans="1:7" ht="12.75">
      <c r="A18">
        <v>220</v>
      </c>
      <c r="B18" t="s">
        <v>620</v>
      </c>
      <c r="C18" s="38">
        <v>0</v>
      </c>
      <c r="D18" s="38">
        <v>0</v>
      </c>
      <c r="E18" s="38">
        <v>1700268.96996</v>
      </c>
      <c r="F18" s="38"/>
      <c r="G18" s="38">
        <v>1700268.96996</v>
      </c>
    </row>
    <row r="19" spans="1:7" ht="12.75">
      <c r="A19">
        <v>230</v>
      </c>
      <c r="B19" t="s">
        <v>621</v>
      </c>
      <c r="C19" s="38">
        <v>0</v>
      </c>
      <c r="D19" s="38">
        <v>0</v>
      </c>
      <c r="E19" s="38">
        <v>178856.911056</v>
      </c>
      <c r="F19" s="38"/>
      <c r="G19" s="38">
        <v>178856.911056</v>
      </c>
    </row>
    <row r="20" spans="1:7" ht="12.75">
      <c r="A20">
        <v>240</v>
      </c>
      <c r="B20" t="s">
        <v>622</v>
      </c>
      <c r="C20" s="38">
        <v>0</v>
      </c>
      <c r="D20" s="38">
        <v>0</v>
      </c>
      <c r="E20" s="38">
        <v>0</v>
      </c>
      <c r="F20" s="38"/>
      <c r="G20" s="38">
        <v>0</v>
      </c>
    </row>
    <row r="21" spans="1:7" ht="12.75">
      <c r="A21">
        <v>250</v>
      </c>
      <c r="B21" t="s">
        <v>623</v>
      </c>
      <c r="C21" s="38">
        <v>0</v>
      </c>
      <c r="D21" s="38">
        <v>0</v>
      </c>
      <c r="E21" s="38">
        <v>0</v>
      </c>
      <c r="F21" s="38"/>
      <c r="G21" s="38">
        <v>0</v>
      </c>
    </row>
    <row r="22" spans="1:7" ht="12.75">
      <c r="A22">
        <v>260</v>
      </c>
      <c r="B22" t="s">
        <v>624</v>
      </c>
      <c r="C22" s="38">
        <v>0</v>
      </c>
      <c r="D22" s="38">
        <v>0</v>
      </c>
      <c r="E22" s="38">
        <v>0</v>
      </c>
      <c r="F22" s="38"/>
      <c r="G22" s="38">
        <v>0</v>
      </c>
    </row>
    <row r="23" spans="1:7" ht="12.75">
      <c r="A23">
        <v>270</v>
      </c>
      <c r="B23" t="s">
        <v>625</v>
      </c>
      <c r="C23" s="38">
        <v>4639.59546</v>
      </c>
      <c r="D23" s="38">
        <v>0</v>
      </c>
      <c r="E23" s="38">
        <v>149995.392048</v>
      </c>
      <c r="F23" s="38"/>
      <c r="G23" s="38">
        <v>154634.98750800002</v>
      </c>
    </row>
    <row r="24" spans="1:7" ht="12.75">
      <c r="A24">
        <v>290</v>
      </c>
      <c r="B24" t="s">
        <v>626</v>
      </c>
      <c r="C24" s="38">
        <v>0</v>
      </c>
      <c r="D24" s="38">
        <v>0</v>
      </c>
      <c r="E24" s="38">
        <v>0</v>
      </c>
      <c r="F24" s="38"/>
      <c r="G24" s="38">
        <v>0</v>
      </c>
    </row>
    <row r="25" spans="1:7" ht="12.75">
      <c r="A25">
        <v>310</v>
      </c>
      <c r="B25" t="s">
        <v>627</v>
      </c>
      <c r="C25" s="38">
        <v>125786.9442</v>
      </c>
      <c r="D25" s="38">
        <v>0</v>
      </c>
      <c r="E25" s="38">
        <v>0</v>
      </c>
      <c r="F25" s="38"/>
      <c r="G25" s="38">
        <v>125786.9442</v>
      </c>
    </row>
    <row r="26" spans="1:7" ht="12.75">
      <c r="A26">
        <v>470</v>
      </c>
      <c r="B26" t="s">
        <v>628</v>
      </c>
      <c r="C26" s="38">
        <v>0</v>
      </c>
      <c r="D26" s="38">
        <v>0</v>
      </c>
      <c r="E26" s="38">
        <v>80733644.625758</v>
      </c>
      <c r="F26" s="38"/>
      <c r="G26" s="38">
        <v>80733644.625758</v>
      </c>
    </row>
    <row r="27" spans="1:7" ht="12.75">
      <c r="A27">
        <v>480</v>
      </c>
      <c r="B27" t="s">
        <v>629</v>
      </c>
      <c r="C27" s="38">
        <v>0</v>
      </c>
      <c r="D27" s="38">
        <v>0</v>
      </c>
      <c r="E27" s="38">
        <v>80134091.661166</v>
      </c>
      <c r="F27" s="38"/>
      <c r="G27" s="38">
        <v>80134091.661166</v>
      </c>
    </row>
    <row r="28" spans="1:7" ht="12.75">
      <c r="A28">
        <v>490</v>
      </c>
      <c r="B28" t="s">
        <v>630</v>
      </c>
      <c r="C28" s="38">
        <v>0</v>
      </c>
      <c r="D28" s="38">
        <v>0</v>
      </c>
      <c r="E28" s="38">
        <v>2690619.4357</v>
      </c>
      <c r="F28" s="38"/>
      <c r="G28" s="38">
        <v>2690619.4357</v>
      </c>
    </row>
    <row r="29" spans="1:7" ht="12.75">
      <c r="A29">
        <v>500</v>
      </c>
      <c r="B29" t="s">
        <v>631</v>
      </c>
      <c r="C29" s="38">
        <v>0</v>
      </c>
      <c r="D29" s="38">
        <v>0</v>
      </c>
      <c r="E29" s="38">
        <v>2889767.677671</v>
      </c>
      <c r="F29" s="38"/>
      <c r="G29" s="38">
        <v>2889767.677671</v>
      </c>
    </row>
    <row r="30" spans="1:7" ht="12.75">
      <c r="A30">
        <v>510</v>
      </c>
      <c r="B30" t="s">
        <v>632</v>
      </c>
      <c r="C30" s="38">
        <v>73431.062912</v>
      </c>
      <c r="D30" s="38">
        <v>0</v>
      </c>
      <c r="E30" s="38">
        <v>349961.44176</v>
      </c>
      <c r="F30" s="38"/>
      <c r="G30" s="38">
        <v>423392.504672</v>
      </c>
    </row>
    <row r="31" spans="1:7" ht="12.75">
      <c r="A31">
        <v>520</v>
      </c>
      <c r="B31" t="s">
        <v>633</v>
      </c>
      <c r="C31" s="38">
        <v>0</v>
      </c>
      <c r="D31" s="38">
        <v>0</v>
      </c>
      <c r="E31" s="38">
        <v>820750.436605</v>
      </c>
      <c r="F31" s="38"/>
      <c r="G31" s="38">
        <v>820750.436605</v>
      </c>
    </row>
    <row r="32" spans="1:7" ht="12.75">
      <c r="A32">
        <v>540</v>
      </c>
      <c r="B32" t="s">
        <v>634</v>
      </c>
      <c r="C32" s="38">
        <v>0</v>
      </c>
      <c r="D32" s="38">
        <v>0</v>
      </c>
      <c r="E32" s="38">
        <v>2803611.32634</v>
      </c>
      <c r="F32" s="38"/>
      <c r="G32" s="38">
        <v>2803611.32634</v>
      </c>
    </row>
    <row r="33" spans="1:7" ht="12.75">
      <c r="A33">
        <v>550</v>
      </c>
      <c r="B33" t="s">
        <v>635</v>
      </c>
      <c r="C33" s="38">
        <v>189859.16453</v>
      </c>
      <c r="D33" s="38">
        <v>0</v>
      </c>
      <c r="E33" s="38">
        <v>0</v>
      </c>
      <c r="F33" s="38"/>
      <c r="G33" s="38">
        <v>189859.16453</v>
      </c>
    </row>
    <row r="34" spans="1:7" ht="12.75">
      <c r="A34">
        <v>560</v>
      </c>
      <c r="B34" t="s">
        <v>636</v>
      </c>
      <c r="C34" s="38">
        <v>0</v>
      </c>
      <c r="D34" s="38">
        <v>0</v>
      </c>
      <c r="E34" s="38">
        <v>0</v>
      </c>
      <c r="F34" s="38"/>
      <c r="G34" s="38">
        <v>0</v>
      </c>
    </row>
    <row r="35" spans="1:7" ht="12.75">
      <c r="A35">
        <v>580</v>
      </c>
      <c r="B35" t="s">
        <v>637</v>
      </c>
      <c r="C35" s="38">
        <v>0</v>
      </c>
      <c r="D35" s="38">
        <v>0</v>
      </c>
      <c r="E35" s="38">
        <v>0</v>
      </c>
      <c r="F35" s="38"/>
      <c r="G35" s="38">
        <v>0</v>
      </c>
    </row>
    <row r="36" spans="1:7" ht="12.75">
      <c r="A36">
        <v>640</v>
      </c>
      <c r="B36" t="s">
        <v>638</v>
      </c>
      <c r="C36" s="38">
        <v>0</v>
      </c>
      <c r="D36" s="38">
        <v>0</v>
      </c>
      <c r="E36" s="38">
        <v>0</v>
      </c>
      <c r="F36" s="38"/>
      <c r="G36" s="38">
        <v>0</v>
      </c>
    </row>
    <row r="37" spans="1:7" ht="12.75">
      <c r="A37">
        <v>740</v>
      </c>
      <c r="B37" t="s">
        <v>639</v>
      </c>
      <c r="C37" s="38">
        <v>0</v>
      </c>
      <c r="D37" s="38">
        <v>0</v>
      </c>
      <c r="E37" s="38">
        <v>455560.5345</v>
      </c>
      <c r="F37" s="38"/>
      <c r="G37" s="38">
        <v>455560.5345</v>
      </c>
    </row>
    <row r="38" spans="1:7" ht="12.75">
      <c r="A38">
        <v>770</v>
      </c>
      <c r="B38" t="s">
        <v>640</v>
      </c>
      <c r="C38" s="38">
        <v>0</v>
      </c>
      <c r="D38" s="38">
        <v>0</v>
      </c>
      <c r="E38" s="38">
        <v>345880.128</v>
      </c>
      <c r="F38" s="38"/>
      <c r="G38" s="38">
        <v>345880.128</v>
      </c>
    </row>
    <row r="39" spans="1:7" ht="12.75">
      <c r="A39">
        <v>860</v>
      </c>
      <c r="B39" t="s">
        <v>641</v>
      </c>
      <c r="C39" s="38">
        <v>0</v>
      </c>
      <c r="D39" s="38">
        <v>0</v>
      </c>
      <c r="E39" s="38">
        <v>0</v>
      </c>
      <c r="F39" s="38"/>
      <c r="G39" s="38">
        <v>0</v>
      </c>
    </row>
    <row r="40" spans="1:7" ht="12.75">
      <c r="A40">
        <v>870</v>
      </c>
      <c r="B40" t="s">
        <v>642</v>
      </c>
      <c r="C40" s="38">
        <v>0</v>
      </c>
      <c r="D40" s="38">
        <v>0</v>
      </c>
      <c r="E40" s="38">
        <v>0</v>
      </c>
      <c r="F40" s="38"/>
      <c r="G40" s="38">
        <v>0</v>
      </c>
    </row>
    <row r="41" spans="1:7" ht="12.75">
      <c r="A41">
        <v>880</v>
      </c>
      <c r="B41" t="s">
        <v>643</v>
      </c>
      <c r="C41" s="38">
        <v>0</v>
      </c>
      <c r="D41" s="38">
        <v>0</v>
      </c>
      <c r="E41" s="38">
        <v>258592159.79597</v>
      </c>
      <c r="F41" s="38"/>
      <c r="G41" s="38">
        <v>258592159.79597</v>
      </c>
    </row>
    <row r="42" spans="1:7" ht="12.75">
      <c r="A42">
        <v>890</v>
      </c>
      <c r="B42" t="s">
        <v>644</v>
      </c>
      <c r="C42" s="38">
        <v>0</v>
      </c>
      <c r="D42" s="38">
        <v>0</v>
      </c>
      <c r="E42" s="38">
        <v>341761.467</v>
      </c>
      <c r="F42" s="38"/>
      <c r="G42" s="38">
        <v>341761.467</v>
      </c>
    </row>
    <row r="43" spans="1:7" ht="12.75">
      <c r="A43">
        <v>900</v>
      </c>
      <c r="B43" t="s">
        <v>645</v>
      </c>
      <c r="C43" s="38">
        <v>0</v>
      </c>
      <c r="D43" s="38">
        <v>0</v>
      </c>
      <c r="E43" s="38">
        <v>139717914.06414</v>
      </c>
      <c r="F43" s="38"/>
      <c r="G43" s="38">
        <v>139717914.06414</v>
      </c>
    </row>
    <row r="44" spans="1:7" ht="12.75">
      <c r="A44">
        <v>910</v>
      </c>
      <c r="B44" t="s">
        <v>646</v>
      </c>
      <c r="C44" s="38">
        <v>2115997.05702</v>
      </c>
      <c r="D44" s="38">
        <v>0</v>
      </c>
      <c r="E44" s="38">
        <v>16085241.69752</v>
      </c>
      <c r="F44" s="38"/>
      <c r="G44" s="38">
        <v>18201238.75454</v>
      </c>
    </row>
    <row r="45" spans="1:7" ht="12.75">
      <c r="A45">
        <v>920</v>
      </c>
      <c r="B45" t="s">
        <v>647</v>
      </c>
      <c r="C45" s="38">
        <v>0</v>
      </c>
      <c r="D45" s="38">
        <v>0</v>
      </c>
      <c r="E45" s="38">
        <v>1590171.834069</v>
      </c>
      <c r="F45" s="38"/>
      <c r="G45" s="38">
        <v>1590171.834069</v>
      </c>
    </row>
    <row r="46" spans="1:7" ht="12.75">
      <c r="A46">
        <v>930</v>
      </c>
      <c r="B46" t="s">
        <v>648</v>
      </c>
      <c r="C46" s="38">
        <v>0</v>
      </c>
      <c r="D46" s="38">
        <v>0</v>
      </c>
      <c r="E46" s="38">
        <v>0</v>
      </c>
      <c r="F46" s="38"/>
      <c r="G46" s="38">
        <v>0</v>
      </c>
    </row>
    <row r="47" spans="1:7" ht="12.75">
      <c r="A47">
        <v>940</v>
      </c>
      <c r="B47" t="s">
        <v>649</v>
      </c>
      <c r="C47" s="38">
        <v>0</v>
      </c>
      <c r="D47" s="38">
        <v>0</v>
      </c>
      <c r="E47" s="38">
        <v>0</v>
      </c>
      <c r="F47" s="38"/>
      <c r="G47" s="38">
        <v>0</v>
      </c>
    </row>
    <row r="48" spans="1:7" ht="12.75">
      <c r="A48">
        <v>950</v>
      </c>
      <c r="B48" t="s">
        <v>650</v>
      </c>
      <c r="C48" s="38">
        <v>0</v>
      </c>
      <c r="D48" s="38">
        <v>0</v>
      </c>
      <c r="E48" s="38">
        <v>0</v>
      </c>
      <c r="F48" s="38"/>
      <c r="G48" s="38">
        <v>0</v>
      </c>
    </row>
    <row r="49" spans="1:7" ht="12.75">
      <c r="A49">
        <v>960</v>
      </c>
      <c r="B49" t="s">
        <v>651</v>
      </c>
      <c r="C49" s="38">
        <v>0</v>
      </c>
      <c r="D49" s="38">
        <v>0</v>
      </c>
      <c r="E49" s="38">
        <v>0</v>
      </c>
      <c r="F49" s="38"/>
      <c r="G49" s="38">
        <v>0</v>
      </c>
    </row>
    <row r="50" spans="1:7" ht="12.75">
      <c r="A50">
        <v>970</v>
      </c>
      <c r="B50" t="s">
        <v>652</v>
      </c>
      <c r="C50" s="38">
        <v>0</v>
      </c>
      <c r="D50" s="38">
        <v>0</v>
      </c>
      <c r="E50" s="38">
        <v>0</v>
      </c>
      <c r="F50" s="38"/>
      <c r="G50" s="38">
        <v>0</v>
      </c>
    </row>
    <row r="51" spans="1:7" ht="12.75">
      <c r="A51">
        <v>980</v>
      </c>
      <c r="B51" t="s">
        <v>653</v>
      </c>
      <c r="C51" s="38">
        <v>0</v>
      </c>
      <c r="D51" s="38">
        <v>0</v>
      </c>
      <c r="E51" s="38">
        <v>5750625.98736</v>
      </c>
      <c r="F51" s="38"/>
      <c r="G51" s="38">
        <v>5750625.98736</v>
      </c>
    </row>
    <row r="52" spans="1:7" ht="12.75">
      <c r="A52">
        <v>990</v>
      </c>
      <c r="B52" t="s">
        <v>654</v>
      </c>
      <c r="C52" s="38">
        <v>0</v>
      </c>
      <c r="D52" s="38">
        <v>0</v>
      </c>
      <c r="E52" s="38">
        <v>9504566.7557</v>
      </c>
      <c r="F52" s="38"/>
      <c r="G52" s="38">
        <v>9504566.7557</v>
      </c>
    </row>
    <row r="53" spans="1:7" ht="12.75">
      <c r="A53">
        <v>1000</v>
      </c>
      <c r="B53" t="s">
        <v>655</v>
      </c>
      <c r="C53" s="38">
        <v>0</v>
      </c>
      <c r="D53" s="38">
        <v>0</v>
      </c>
      <c r="E53" s="38">
        <v>1213297.05</v>
      </c>
      <c r="F53" s="38"/>
      <c r="G53" s="38">
        <v>1213297.05</v>
      </c>
    </row>
    <row r="54" spans="1:7" ht="12.75">
      <c r="A54">
        <v>1010</v>
      </c>
      <c r="B54" t="s">
        <v>656</v>
      </c>
      <c r="C54" s="38">
        <v>0</v>
      </c>
      <c r="D54" s="38">
        <v>0</v>
      </c>
      <c r="E54" s="38">
        <v>78814209.53771</v>
      </c>
      <c r="F54" s="38"/>
      <c r="G54" s="38">
        <v>78814209.53771</v>
      </c>
    </row>
    <row r="55" spans="1:7" ht="12.75">
      <c r="A55">
        <v>1020</v>
      </c>
      <c r="B55" t="s">
        <v>657</v>
      </c>
      <c r="C55" s="38">
        <v>0</v>
      </c>
      <c r="D55" s="38">
        <v>0</v>
      </c>
      <c r="E55" s="38">
        <v>9296803.97685</v>
      </c>
      <c r="F55" s="38"/>
      <c r="G55" s="38">
        <v>9296803.97685</v>
      </c>
    </row>
    <row r="56" spans="1:7" ht="12.75">
      <c r="A56">
        <v>1030</v>
      </c>
      <c r="B56" t="s">
        <v>658</v>
      </c>
      <c r="C56" s="38">
        <v>0</v>
      </c>
      <c r="D56" s="38">
        <v>0</v>
      </c>
      <c r="E56" s="38">
        <v>4239429.242</v>
      </c>
      <c r="F56" s="38"/>
      <c r="G56" s="38">
        <v>4239429.242</v>
      </c>
    </row>
    <row r="57" spans="1:7" ht="12.75">
      <c r="A57">
        <v>1040</v>
      </c>
      <c r="B57" t="s">
        <v>659</v>
      </c>
      <c r="C57" s="38">
        <v>0</v>
      </c>
      <c r="D57" s="38">
        <v>0</v>
      </c>
      <c r="E57" s="38">
        <v>26746722.76544</v>
      </c>
      <c r="F57" s="38"/>
      <c r="G57" s="38">
        <v>26746722.76544</v>
      </c>
    </row>
    <row r="58" spans="1:7" ht="12.75">
      <c r="A58">
        <v>1050</v>
      </c>
      <c r="B58" t="s">
        <v>660</v>
      </c>
      <c r="C58" s="38">
        <v>0</v>
      </c>
      <c r="D58" s="38">
        <v>0</v>
      </c>
      <c r="E58" s="38">
        <v>0</v>
      </c>
      <c r="F58" s="38"/>
      <c r="G58" s="38">
        <v>0</v>
      </c>
    </row>
    <row r="59" spans="1:7" ht="12.75">
      <c r="A59">
        <v>1060</v>
      </c>
      <c r="B59" t="s">
        <v>661</v>
      </c>
      <c r="C59" s="38">
        <v>0</v>
      </c>
      <c r="D59" s="38">
        <v>0</v>
      </c>
      <c r="E59" s="38">
        <v>0</v>
      </c>
      <c r="F59" s="38"/>
      <c r="G59" s="38">
        <v>0</v>
      </c>
    </row>
    <row r="60" spans="1:7" ht="12.75">
      <c r="A60">
        <v>1070</v>
      </c>
      <c r="B60" t="s">
        <v>662</v>
      </c>
      <c r="C60" s="38">
        <v>0</v>
      </c>
      <c r="D60" s="38">
        <v>0</v>
      </c>
      <c r="E60" s="38">
        <v>0</v>
      </c>
      <c r="F60" s="38"/>
      <c r="G60" s="38">
        <v>0</v>
      </c>
    </row>
    <row r="61" spans="1:7" ht="12.75">
      <c r="A61">
        <v>1080</v>
      </c>
      <c r="B61" t="s">
        <v>663</v>
      </c>
      <c r="C61" s="38">
        <v>0</v>
      </c>
      <c r="D61" s="38">
        <v>0</v>
      </c>
      <c r="E61" s="38">
        <v>3999490.62884</v>
      </c>
      <c r="F61" s="38"/>
      <c r="G61" s="38">
        <v>3999490.62884</v>
      </c>
    </row>
    <row r="62" spans="1:7" ht="12.75">
      <c r="A62">
        <v>1110</v>
      </c>
      <c r="B62" t="s">
        <v>664</v>
      </c>
      <c r="C62" s="38">
        <v>0</v>
      </c>
      <c r="D62" s="38">
        <v>0</v>
      </c>
      <c r="E62" s="38">
        <v>30807308.89</v>
      </c>
      <c r="F62" s="38"/>
      <c r="G62" s="38">
        <v>30807308.89</v>
      </c>
    </row>
    <row r="63" spans="1:7" ht="12.75">
      <c r="A63">
        <v>1120</v>
      </c>
      <c r="B63" t="s">
        <v>665</v>
      </c>
      <c r="C63" s="38">
        <v>0</v>
      </c>
      <c r="D63" s="38">
        <v>0</v>
      </c>
      <c r="E63" s="38">
        <v>0</v>
      </c>
      <c r="F63" s="38"/>
      <c r="G63" s="38">
        <v>0</v>
      </c>
    </row>
    <row r="64" spans="1:7" ht="12.75">
      <c r="A64">
        <v>1130</v>
      </c>
      <c r="B64" t="s">
        <v>666</v>
      </c>
      <c r="C64" s="38">
        <v>40570.271664</v>
      </c>
      <c r="D64" s="38">
        <v>0</v>
      </c>
      <c r="E64" s="38">
        <v>0</v>
      </c>
      <c r="F64" s="38"/>
      <c r="G64" s="38">
        <v>40570.271664</v>
      </c>
    </row>
    <row r="65" spans="1:7" ht="12.75">
      <c r="A65">
        <v>1140</v>
      </c>
      <c r="B65" t="s">
        <v>667</v>
      </c>
      <c r="C65" s="38">
        <v>0</v>
      </c>
      <c r="D65" s="38">
        <v>0</v>
      </c>
      <c r="E65" s="38">
        <v>1384953.496366</v>
      </c>
      <c r="F65" s="38"/>
      <c r="G65" s="38">
        <v>1384953.496366</v>
      </c>
    </row>
    <row r="66" spans="1:7" ht="12.75">
      <c r="A66">
        <v>1150</v>
      </c>
      <c r="B66" t="s">
        <v>668</v>
      </c>
      <c r="C66" s="38">
        <v>0</v>
      </c>
      <c r="D66" s="38">
        <v>0</v>
      </c>
      <c r="E66" s="38">
        <v>349973.15989</v>
      </c>
      <c r="F66" s="38"/>
      <c r="G66" s="38">
        <v>349973.15989</v>
      </c>
    </row>
    <row r="67" spans="1:7" ht="12.75">
      <c r="A67">
        <v>1160</v>
      </c>
      <c r="B67" t="s">
        <v>669</v>
      </c>
      <c r="C67" s="38">
        <v>0</v>
      </c>
      <c r="D67" s="38">
        <v>0</v>
      </c>
      <c r="E67" s="38">
        <v>179140.64</v>
      </c>
      <c r="F67" s="38"/>
      <c r="G67" s="38">
        <v>179140.64</v>
      </c>
    </row>
    <row r="68" spans="1:7" ht="12.75">
      <c r="A68">
        <v>1180</v>
      </c>
      <c r="B68" t="s">
        <v>670</v>
      </c>
      <c r="C68" s="38">
        <v>0</v>
      </c>
      <c r="D68" s="38">
        <v>0</v>
      </c>
      <c r="E68" s="38">
        <v>17045299.91459</v>
      </c>
      <c r="F68" s="38"/>
      <c r="G68" s="38">
        <v>17045299.91459</v>
      </c>
    </row>
    <row r="69" spans="1:7" ht="12.75">
      <c r="A69">
        <v>1195</v>
      </c>
      <c r="B69" t="s">
        <v>671</v>
      </c>
      <c r="C69" s="38">
        <v>0</v>
      </c>
      <c r="D69" s="38">
        <v>0</v>
      </c>
      <c r="E69" s="38">
        <v>9200515.0237</v>
      </c>
      <c r="F69" s="38"/>
      <c r="G69" s="38">
        <v>9200515.0237</v>
      </c>
    </row>
    <row r="70" spans="1:7" ht="12.75">
      <c r="A70">
        <v>1220</v>
      </c>
      <c r="B70" t="s">
        <v>672</v>
      </c>
      <c r="C70" s="38">
        <v>0</v>
      </c>
      <c r="D70" s="38">
        <v>0</v>
      </c>
      <c r="E70" s="38">
        <v>2167177.43211</v>
      </c>
      <c r="F70" s="38"/>
      <c r="G70" s="38">
        <v>2167177.43211</v>
      </c>
    </row>
    <row r="71" spans="1:7" ht="12.75">
      <c r="A71">
        <v>1330</v>
      </c>
      <c r="B71" t="s">
        <v>673</v>
      </c>
      <c r="C71" s="38">
        <v>0</v>
      </c>
      <c r="D71" s="38">
        <v>0</v>
      </c>
      <c r="E71" s="38">
        <v>1138700.41824</v>
      </c>
      <c r="F71" s="38"/>
      <c r="G71" s="38">
        <v>1138700.41824</v>
      </c>
    </row>
    <row r="72" spans="1:7" ht="12.75">
      <c r="A72">
        <v>1340</v>
      </c>
      <c r="B72" t="s">
        <v>674</v>
      </c>
      <c r="C72" s="38">
        <v>0</v>
      </c>
      <c r="D72" s="38">
        <v>0</v>
      </c>
      <c r="E72" s="38">
        <v>1101522.738</v>
      </c>
      <c r="F72" s="38"/>
      <c r="G72" s="38">
        <v>1101522.738</v>
      </c>
    </row>
    <row r="73" spans="1:7" ht="12.75">
      <c r="A73">
        <v>1350</v>
      </c>
      <c r="B73" t="s">
        <v>675</v>
      </c>
      <c r="C73" s="38">
        <v>784575.96448</v>
      </c>
      <c r="D73" s="38">
        <v>0</v>
      </c>
      <c r="E73" s="38">
        <v>2309149.71364</v>
      </c>
      <c r="F73" s="38"/>
      <c r="G73" s="38">
        <v>3093725.6781200003</v>
      </c>
    </row>
    <row r="74" spans="1:7" ht="12.75">
      <c r="A74">
        <v>1360</v>
      </c>
      <c r="B74" t="s">
        <v>676</v>
      </c>
      <c r="C74" s="38">
        <v>0</v>
      </c>
      <c r="D74" s="38">
        <v>0</v>
      </c>
      <c r="E74" s="38">
        <v>3798129.80085</v>
      </c>
      <c r="F74" s="38"/>
      <c r="G74" s="38">
        <v>3798129.80085</v>
      </c>
    </row>
    <row r="75" spans="1:7" ht="12.75">
      <c r="A75">
        <v>1380</v>
      </c>
      <c r="B75" t="s">
        <v>677</v>
      </c>
      <c r="C75" s="38">
        <v>0</v>
      </c>
      <c r="D75" s="38">
        <v>0</v>
      </c>
      <c r="E75" s="38">
        <v>0</v>
      </c>
      <c r="F75" s="38"/>
      <c r="G75" s="38">
        <v>0</v>
      </c>
    </row>
    <row r="76" spans="1:7" ht="12.75">
      <c r="A76">
        <v>1390</v>
      </c>
      <c r="B76" t="s">
        <v>678</v>
      </c>
      <c r="C76" s="38">
        <v>0</v>
      </c>
      <c r="D76" s="38">
        <v>0</v>
      </c>
      <c r="E76" s="38">
        <v>0</v>
      </c>
      <c r="F76" s="38"/>
      <c r="G76" s="38">
        <v>0</v>
      </c>
    </row>
    <row r="77" spans="1:7" ht="12.75">
      <c r="A77">
        <v>1400</v>
      </c>
      <c r="B77" t="s">
        <v>679</v>
      </c>
      <c r="C77" s="38">
        <v>0</v>
      </c>
      <c r="D77" s="38">
        <v>0</v>
      </c>
      <c r="E77" s="38">
        <v>0</v>
      </c>
      <c r="F77" s="38"/>
      <c r="G77" s="38">
        <v>0</v>
      </c>
    </row>
    <row r="78" spans="1:7" ht="12.75">
      <c r="A78">
        <v>1410</v>
      </c>
      <c r="B78" t="s">
        <v>680</v>
      </c>
      <c r="C78" s="38">
        <v>0</v>
      </c>
      <c r="D78" s="38">
        <v>0</v>
      </c>
      <c r="E78" s="38">
        <v>0</v>
      </c>
      <c r="F78" s="38"/>
      <c r="G78" s="38">
        <v>0</v>
      </c>
    </row>
    <row r="79" spans="1:7" ht="12.75">
      <c r="A79">
        <v>1420</v>
      </c>
      <c r="B79" t="s">
        <v>681</v>
      </c>
      <c r="C79" s="38">
        <v>0</v>
      </c>
      <c r="D79" s="38">
        <v>0</v>
      </c>
      <c r="E79" s="38">
        <v>152665310.43126</v>
      </c>
      <c r="F79" s="38"/>
      <c r="G79" s="38">
        <v>152665310.43126</v>
      </c>
    </row>
    <row r="80" spans="1:7" ht="12.75">
      <c r="A80">
        <v>1430</v>
      </c>
      <c r="B80" t="s">
        <v>682</v>
      </c>
      <c r="C80" s="38">
        <v>0</v>
      </c>
      <c r="D80" s="38">
        <v>0</v>
      </c>
      <c r="E80" s="38">
        <v>0</v>
      </c>
      <c r="F80" s="38"/>
      <c r="G80" s="38">
        <v>0</v>
      </c>
    </row>
    <row r="81" spans="1:7" ht="12.75">
      <c r="A81">
        <v>1440</v>
      </c>
      <c r="B81" t="s">
        <v>683</v>
      </c>
      <c r="C81" s="38">
        <v>64544.26754</v>
      </c>
      <c r="D81" s="38">
        <v>0</v>
      </c>
      <c r="E81" s="38">
        <v>0</v>
      </c>
      <c r="F81" s="38"/>
      <c r="G81" s="38">
        <v>64544.26754</v>
      </c>
    </row>
    <row r="82" spans="1:7" ht="12.75">
      <c r="A82">
        <v>1450</v>
      </c>
      <c r="B82" t="s">
        <v>684</v>
      </c>
      <c r="C82" s="38">
        <v>0</v>
      </c>
      <c r="D82" s="38">
        <v>0</v>
      </c>
      <c r="E82" s="38">
        <v>0</v>
      </c>
      <c r="F82" s="38"/>
      <c r="G82" s="38">
        <v>0</v>
      </c>
    </row>
    <row r="83" spans="1:7" ht="12.75">
      <c r="A83">
        <v>1460</v>
      </c>
      <c r="B83" t="s">
        <v>685</v>
      </c>
      <c r="C83" s="38">
        <v>139374.181254</v>
      </c>
      <c r="D83" s="38">
        <v>0</v>
      </c>
      <c r="E83" s="38">
        <v>0</v>
      </c>
      <c r="F83" s="38"/>
      <c r="G83" s="38">
        <v>139374.181254</v>
      </c>
    </row>
    <row r="84" spans="1:7" ht="12.75">
      <c r="A84">
        <v>1480</v>
      </c>
      <c r="B84" t="s">
        <v>686</v>
      </c>
      <c r="C84" s="38">
        <v>0</v>
      </c>
      <c r="D84" s="38">
        <v>0</v>
      </c>
      <c r="E84" s="38">
        <v>177206.1</v>
      </c>
      <c r="F84" s="38"/>
      <c r="G84" s="38">
        <v>177206.1</v>
      </c>
    </row>
    <row r="85" spans="1:7" ht="12.75">
      <c r="A85">
        <v>1490</v>
      </c>
      <c r="B85" t="s">
        <v>687</v>
      </c>
      <c r="C85" s="38">
        <v>0</v>
      </c>
      <c r="D85" s="38">
        <v>0</v>
      </c>
      <c r="E85" s="38">
        <v>243113.3774</v>
      </c>
      <c r="F85" s="38"/>
      <c r="G85" s="38">
        <v>243113.3774</v>
      </c>
    </row>
    <row r="86" spans="1:7" ht="12.75">
      <c r="A86">
        <v>1500</v>
      </c>
      <c r="B86" t="s">
        <v>688</v>
      </c>
      <c r="C86" s="38">
        <v>0</v>
      </c>
      <c r="D86" s="38">
        <v>0</v>
      </c>
      <c r="E86" s="38">
        <v>1526457.22614</v>
      </c>
      <c r="F86" s="38"/>
      <c r="G86" s="38">
        <v>1526457.22614</v>
      </c>
    </row>
    <row r="87" spans="1:7" ht="12.75">
      <c r="A87">
        <v>1510</v>
      </c>
      <c r="B87" t="s">
        <v>689</v>
      </c>
      <c r="C87" s="38">
        <v>0</v>
      </c>
      <c r="D87" s="38">
        <v>0</v>
      </c>
      <c r="E87" s="38">
        <v>667903.8718</v>
      </c>
      <c r="F87" s="38"/>
      <c r="G87" s="38">
        <v>667903.8718</v>
      </c>
    </row>
    <row r="88" spans="1:7" ht="12.75">
      <c r="A88">
        <v>1520</v>
      </c>
      <c r="B88" t="s">
        <v>690</v>
      </c>
      <c r="C88" s="38">
        <v>2620516.84774</v>
      </c>
      <c r="D88" s="38">
        <v>0</v>
      </c>
      <c r="E88" s="38">
        <v>12579474.11622</v>
      </c>
      <c r="F88" s="38"/>
      <c r="G88" s="38">
        <v>15199990.96396</v>
      </c>
    </row>
    <row r="89" spans="1:7" ht="12.75">
      <c r="A89">
        <v>1530</v>
      </c>
      <c r="B89" t="s">
        <v>691</v>
      </c>
      <c r="C89" s="38">
        <v>34499.81934</v>
      </c>
      <c r="D89" s="38">
        <v>0</v>
      </c>
      <c r="E89" s="38">
        <v>2068651.9581</v>
      </c>
      <c r="F89" s="38"/>
      <c r="G89" s="38">
        <v>2103151.77744</v>
      </c>
    </row>
    <row r="90" spans="1:7" ht="12.75">
      <c r="A90">
        <v>1540</v>
      </c>
      <c r="B90" t="s">
        <v>692</v>
      </c>
      <c r="C90" s="38">
        <v>0</v>
      </c>
      <c r="D90" s="38">
        <v>0</v>
      </c>
      <c r="E90" s="38">
        <v>1099925.40625</v>
      </c>
      <c r="F90" s="38"/>
      <c r="G90" s="38">
        <v>1099925.40625</v>
      </c>
    </row>
    <row r="91" spans="1:7" ht="12.75">
      <c r="A91">
        <v>1550</v>
      </c>
      <c r="B91" t="s">
        <v>693</v>
      </c>
      <c r="C91" s="38">
        <v>0</v>
      </c>
      <c r="D91" s="38">
        <v>0</v>
      </c>
      <c r="E91" s="38">
        <v>63920930.076502</v>
      </c>
      <c r="F91" s="38"/>
      <c r="G91" s="38">
        <v>63920930.076502</v>
      </c>
    </row>
    <row r="92" spans="1:7" ht="12.75">
      <c r="A92">
        <v>1560</v>
      </c>
      <c r="B92" t="s">
        <v>694</v>
      </c>
      <c r="C92" s="38">
        <v>0</v>
      </c>
      <c r="D92" s="38">
        <v>0</v>
      </c>
      <c r="E92" s="38">
        <v>37853800.754682</v>
      </c>
      <c r="F92" s="38"/>
      <c r="G92" s="38">
        <v>37853800.754682</v>
      </c>
    </row>
    <row r="93" spans="1:7" ht="12.75">
      <c r="A93">
        <v>1570</v>
      </c>
      <c r="B93" t="s">
        <v>695</v>
      </c>
      <c r="C93" s="38">
        <v>0</v>
      </c>
      <c r="D93" s="38">
        <v>0</v>
      </c>
      <c r="E93" s="38">
        <v>3390176.713212</v>
      </c>
      <c r="F93" s="38"/>
      <c r="G93" s="38">
        <v>3390176.713212</v>
      </c>
    </row>
    <row r="94" spans="1:7" ht="12.75">
      <c r="A94">
        <v>1580</v>
      </c>
      <c r="B94" t="s">
        <v>696</v>
      </c>
      <c r="C94" s="38">
        <v>0</v>
      </c>
      <c r="D94" s="38">
        <v>0</v>
      </c>
      <c r="E94" s="38">
        <v>0</v>
      </c>
      <c r="F94" s="38"/>
      <c r="G94" s="38">
        <v>0</v>
      </c>
    </row>
    <row r="95" spans="1:7" ht="12.75">
      <c r="A95">
        <v>1590</v>
      </c>
      <c r="B95" t="s">
        <v>697</v>
      </c>
      <c r="C95" s="38">
        <v>78772.648878</v>
      </c>
      <c r="D95" s="38">
        <v>0</v>
      </c>
      <c r="E95" s="38">
        <v>350043.827157</v>
      </c>
      <c r="F95" s="38"/>
      <c r="G95" s="38">
        <v>428816.47603500006</v>
      </c>
    </row>
    <row r="96" spans="1:7" ht="12.75">
      <c r="A96">
        <v>1600</v>
      </c>
      <c r="B96" t="s">
        <v>698</v>
      </c>
      <c r="C96" s="38">
        <v>0</v>
      </c>
      <c r="D96" s="38">
        <v>0</v>
      </c>
      <c r="E96" s="38">
        <v>0</v>
      </c>
      <c r="F96" s="38"/>
      <c r="G96" s="38">
        <v>0</v>
      </c>
    </row>
    <row r="97" spans="1:7" ht="12.75">
      <c r="A97">
        <v>1620</v>
      </c>
      <c r="B97" t="s">
        <v>699</v>
      </c>
      <c r="C97" s="38">
        <v>29614.551618</v>
      </c>
      <c r="D97" s="38">
        <v>0</v>
      </c>
      <c r="E97" s="38">
        <v>0</v>
      </c>
      <c r="F97" s="38"/>
      <c r="G97" s="38">
        <v>29614.551618</v>
      </c>
    </row>
    <row r="98" spans="1:7" ht="12.75">
      <c r="A98">
        <v>1750</v>
      </c>
      <c r="B98" t="s">
        <v>700</v>
      </c>
      <c r="C98" s="38">
        <v>0</v>
      </c>
      <c r="D98" s="38">
        <v>0</v>
      </c>
      <c r="E98" s="38">
        <v>130143.29616</v>
      </c>
      <c r="F98" s="38"/>
      <c r="G98" s="38">
        <v>130143.29616</v>
      </c>
    </row>
    <row r="99" spans="1:7" ht="12.75">
      <c r="A99">
        <v>1760</v>
      </c>
      <c r="B99" t="s">
        <v>701</v>
      </c>
      <c r="C99" s="38">
        <v>28332.498408</v>
      </c>
      <c r="D99" s="38">
        <v>0</v>
      </c>
      <c r="E99" s="38">
        <v>171651.427964</v>
      </c>
      <c r="F99" s="38"/>
      <c r="G99" s="38">
        <v>199983.92637200002</v>
      </c>
    </row>
    <row r="100" spans="1:7" ht="12.75">
      <c r="A100">
        <v>1780</v>
      </c>
      <c r="B100" t="s">
        <v>702</v>
      </c>
      <c r="C100" s="38">
        <v>0</v>
      </c>
      <c r="D100" s="38">
        <v>0</v>
      </c>
      <c r="E100" s="38">
        <v>0</v>
      </c>
      <c r="F100" s="38"/>
      <c r="G100" s="38">
        <v>0</v>
      </c>
    </row>
    <row r="101" spans="1:7" ht="12.75">
      <c r="A101">
        <v>1790</v>
      </c>
      <c r="B101" t="s">
        <v>703</v>
      </c>
      <c r="C101" s="38">
        <v>0</v>
      </c>
      <c r="D101" s="38">
        <v>0</v>
      </c>
      <c r="E101" s="38">
        <v>0</v>
      </c>
      <c r="F101" s="38"/>
      <c r="G101" s="38">
        <v>0</v>
      </c>
    </row>
    <row r="102" spans="1:7" ht="12.75">
      <c r="A102">
        <v>1810</v>
      </c>
      <c r="B102" t="s">
        <v>704</v>
      </c>
      <c r="C102" s="38">
        <v>0</v>
      </c>
      <c r="D102" s="38">
        <v>0</v>
      </c>
      <c r="E102" s="38">
        <v>0</v>
      </c>
      <c r="F102" s="38"/>
      <c r="G102" s="38">
        <v>0</v>
      </c>
    </row>
    <row r="103" spans="1:7" ht="12.75">
      <c r="A103">
        <v>1828</v>
      </c>
      <c r="B103" t="s">
        <v>705</v>
      </c>
      <c r="C103" s="38">
        <v>0</v>
      </c>
      <c r="D103" s="38">
        <v>0</v>
      </c>
      <c r="E103" s="38">
        <v>499999.36239</v>
      </c>
      <c r="F103" s="38"/>
      <c r="G103" s="38">
        <v>499999.36239</v>
      </c>
    </row>
    <row r="104" spans="1:7" ht="12.75">
      <c r="A104">
        <v>1850</v>
      </c>
      <c r="B104" t="s">
        <v>706</v>
      </c>
      <c r="C104" s="38">
        <v>18611.975103</v>
      </c>
      <c r="D104" s="38">
        <v>0</v>
      </c>
      <c r="E104" s="38">
        <v>29612.070114</v>
      </c>
      <c r="F104" s="38"/>
      <c r="G104" s="38">
        <v>48224.045217</v>
      </c>
    </row>
    <row r="105" spans="1:7" ht="12.75">
      <c r="A105">
        <v>1860</v>
      </c>
      <c r="B105" t="s">
        <v>707</v>
      </c>
      <c r="C105" s="38">
        <v>0</v>
      </c>
      <c r="D105" s="38">
        <v>0</v>
      </c>
      <c r="E105" s="38">
        <v>0</v>
      </c>
      <c r="F105" s="38"/>
      <c r="G105" s="38">
        <v>0</v>
      </c>
    </row>
    <row r="106" spans="1:7" ht="12.75">
      <c r="A106">
        <v>1870</v>
      </c>
      <c r="B106" t="s">
        <v>708</v>
      </c>
      <c r="C106" s="38">
        <v>0</v>
      </c>
      <c r="D106" s="38">
        <v>0</v>
      </c>
      <c r="E106" s="38">
        <v>444974.96367</v>
      </c>
      <c r="F106" s="38"/>
      <c r="G106" s="38">
        <v>444974.96367</v>
      </c>
    </row>
    <row r="107" spans="1:7" ht="12.75">
      <c r="A107">
        <v>1980</v>
      </c>
      <c r="B107" t="s">
        <v>709</v>
      </c>
      <c r="C107" s="38">
        <v>5410.4001</v>
      </c>
      <c r="D107" s="38">
        <v>0</v>
      </c>
      <c r="E107" s="38">
        <v>0</v>
      </c>
      <c r="F107" s="38"/>
      <c r="G107" s="38">
        <v>5410.4001</v>
      </c>
    </row>
    <row r="108" spans="1:7" ht="12.75">
      <c r="A108">
        <v>1990</v>
      </c>
      <c r="B108" t="s">
        <v>710</v>
      </c>
      <c r="C108" s="38">
        <v>0</v>
      </c>
      <c r="D108" s="38">
        <v>0</v>
      </c>
      <c r="E108" s="38">
        <v>350042.1318</v>
      </c>
      <c r="F108" s="38"/>
      <c r="G108" s="38">
        <v>350042.1318</v>
      </c>
    </row>
    <row r="109" spans="1:7" ht="12.75">
      <c r="A109">
        <v>2000</v>
      </c>
      <c r="B109" t="s">
        <v>711</v>
      </c>
      <c r="C109" s="38">
        <v>0</v>
      </c>
      <c r="D109" s="38">
        <v>0</v>
      </c>
      <c r="E109" s="38">
        <v>16470674.78147</v>
      </c>
      <c r="F109" s="38"/>
      <c r="G109" s="38">
        <v>16470674.78147</v>
      </c>
    </row>
    <row r="110" spans="1:7" ht="12.75">
      <c r="A110">
        <v>2010</v>
      </c>
      <c r="B110" t="s">
        <v>712</v>
      </c>
      <c r="C110" s="38">
        <v>0</v>
      </c>
      <c r="D110" s="38">
        <v>0</v>
      </c>
      <c r="E110" s="38">
        <v>70018.945476</v>
      </c>
      <c r="F110" s="38"/>
      <c r="G110" s="38">
        <v>70018.945476</v>
      </c>
    </row>
    <row r="111" spans="1:7" ht="12.75">
      <c r="A111">
        <v>2020</v>
      </c>
      <c r="B111" t="s">
        <v>713</v>
      </c>
      <c r="C111" s="38">
        <v>277914.715875</v>
      </c>
      <c r="D111" s="38">
        <v>0</v>
      </c>
      <c r="E111" s="38">
        <v>1900113.205575</v>
      </c>
      <c r="F111" s="38"/>
      <c r="G111" s="38">
        <v>2178027.9214500003</v>
      </c>
    </row>
    <row r="112" spans="1:7" ht="12.75">
      <c r="A112">
        <v>2035</v>
      </c>
      <c r="B112" t="s">
        <v>714</v>
      </c>
      <c r="C112" s="38">
        <v>0</v>
      </c>
      <c r="D112" s="38">
        <v>0</v>
      </c>
      <c r="E112" s="38">
        <v>0</v>
      </c>
      <c r="F112" s="38"/>
      <c r="G112" s="38">
        <v>0</v>
      </c>
    </row>
    <row r="113" spans="1:7" ht="12.75">
      <c r="A113">
        <v>2055</v>
      </c>
      <c r="B113" t="s">
        <v>715</v>
      </c>
      <c r="C113" s="38">
        <v>0</v>
      </c>
      <c r="D113" s="38">
        <v>0</v>
      </c>
      <c r="E113" s="38">
        <v>390026.42236</v>
      </c>
      <c r="F113" s="38"/>
      <c r="G113" s="38">
        <v>390026.42236</v>
      </c>
    </row>
    <row r="114" spans="1:7" ht="12.75">
      <c r="A114">
        <v>2070</v>
      </c>
      <c r="B114" t="s">
        <v>716</v>
      </c>
      <c r="C114" s="38">
        <v>0</v>
      </c>
      <c r="D114" s="38">
        <v>0</v>
      </c>
      <c r="E114" s="38">
        <v>57808.46125</v>
      </c>
      <c r="F114" s="38"/>
      <c r="G114" s="38">
        <v>57808.46125</v>
      </c>
    </row>
    <row r="115" spans="1:7" ht="12.75">
      <c r="A115">
        <v>2180</v>
      </c>
      <c r="B115" t="s">
        <v>717</v>
      </c>
      <c r="C115" s="38">
        <v>0</v>
      </c>
      <c r="D115" s="38">
        <v>0</v>
      </c>
      <c r="E115" s="38">
        <v>0</v>
      </c>
      <c r="F115" s="38"/>
      <c r="G115" s="38">
        <v>0</v>
      </c>
    </row>
    <row r="116" spans="1:7" ht="12.75">
      <c r="A116">
        <v>2190</v>
      </c>
      <c r="B116" t="s">
        <v>718</v>
      </c>
      <c r="C116" s="38">
        <v>0</v>
      </c>
      <c r="D116" s="38">
        <v>0</v>
      </c>
      <c r="E116" s="38">
        <v>248000.55322</v>
      </c>
      <c r="F116" s="38"/>
      <c r="G116" s="38">
        <v>248000.55322</v>
      </c>
    </row>
    <row r="117" spans="1:7" ht="12.75">
      <c r="A117">
        <v>2395</v>
      </c>
      <c r="B117" t="s">
        <v>719</v>
      </c>
      <c r="C117" s="38">
        <v>0</v>
      </c>
      <c r="D117" s="38">
        <v>0</v>
      </c>
      <c r="E117" s="38">
        <v>2399946.376603</v>
      </c>
      <c r="F117" s="38"/>
      <c r="G117" s="38">
        <v>2399946.376603</v>
      </c>
    </row>
    <row r="118" spans="1:7" ht="12.75">
      <c r="A118">
        <v>2405</v>
      </c>
      <c r="B118" t="s">
        <v>720</v>
      </c>
      <c r="C118" s="38">
        <v>0</v>
      </c>
      <c r="D118" s="38">
        <v>0</v>
      </c>
      <c r="E118" s="38">
        <v>549269.9202</v>
      </c>
      <c r="F118" s="38"/>
      <c r="G118" s="38">
        <v>549269.9202</v>
      </c>
    </row>
    <row r="119" spans="1:7" ht="12.75">
      <c r="A119">
        <v>2505</v>
      </c>
      <c r="B119" t="s">
        <v>721</v>
      </c>
      <c r="C119" s="38">
        <v>9602.89113</v>
      </c>
      <c r="D119" s="38">
        <v>0</v>
      </c>
      <c r="E119" s="38">
        <v>0</v>
      </c>
      <c r="F119" s="38"/>
      <c r="G119" s="38">
        <v>9602.89113</v>
      </c>
    </row>
    <row r="120" spans="1:7" ht="12.75">
      <c r="A120">
        <v>2515</v>
      </c>
      <c r="B120" t="s">
        <v>722</v>
      </c>
      <c r="C120" s="38">
        <v>0</v>
      </c>
      <c r="D120" s="38">
        <v>0</v>
      </c>
      <c r="E120" s="38">
        <v>0</v>
      </c>
      <c r="F120" s="38"/>
      <c r="G120" s="38">
        <v>0</v>
      </c>
    </row>
    <row r="121" spans="1:7" ht="12.75">
      <c r="A121">
        <v>2520</v>
      </c>
      <c r="B121" t="s">
        <v>723</v>
      </c>
      <c r="C121" s="38">
        <v>0</v>
      </c>
      <c r="D121" s="38">
        <v>0</v>
      </c>
      <c r="E121" s="38">
        <v>0</v>
      </c>
      <c r="F121" s="38"/>
      <c r="G121" s="38">
        <v>0</v>
      </c>
    </row>
    <row r="122" spans="1:7" ht="12.75">
      <c r="A122">
        <v>2530</v>
      </c>
      <c r="B122" t="s">
        <v>724</v>
      </c>
      <c r="C122" s="38">
        <v>0</v>
      </c>
      <c r="D122" s="38">
        <v>0</v>
      </c>
      <c r="E122" s="38">
        <v>0</v>
      </c>
      <c r="F122" s="38"/>
      <c r="G122" s="38">
        <v>0</v>
      </c>
    </row>
    <row r="123" spans="1:7" ht="12.75">
      <c r="A123">
        <v>2535</v>
      </c>
      <c r="B123" t="s">
        <v>725</v>
      </c>
      <c r="C123" s="38">
        <v>0</v>
      </c>
      <c r="D123" s="38">
        <v>0</v>
      </c>
      <c r="E123" s="38">
        <v>0</v>
      </c>
      <c r="F123" s="38"/>
      <c r="G123" s="38">
        <v>0</v>
      </c>
    </row>
    <row r="124" spans="1:7" ht="12.75">
      <c r="A124">
        <v>2540</v>
      </c>
      <c r="B124" t="s">
        <v>726</v>
      </c>
      <c r="C124" s="38">
        <v>0</v>
      </c>
      <c r="D124" s="38">
        <v>0</v>
      </c>
      <c r="E124" s="38">
        <v>0</v>
      </c>
      <c r="F124" s="38"/>
      <c r="G124" s="38">
        <v>0</v>
      </c>
    </row>
    <row r="125" spans="1:7" ht="12.75">
      <c r="A125">
        <v>2560</v>
      </c>
      <c r="B125" t="s">
        <v>727</v>
      </c>
      <c r="C125" s="38">
        <v>0</v>
      </c>
      <c r="D125" s="38">
        <v>0</v>
      </c>
      <c r="E125" s="38">
        <v>0</v>
      </c>
      <c r="F125" s="38"/>
      <c r="G125" s="38">
        <v>0</v>
      </c>
    </row>
    <row r="126" spans="1:7" ht="12.75">
      <c r="A126">
        <v>2570</v>
      </c>
      <c r="B126" t="s">
        <v>728</v>
      </c>
      <c r="C126" s="38">
        <v>0</v>
      </c>
      <c r="D126" s="38">
        <v>0</v>
      </c>
      <c r="E126" s="38">
        <v>15858.706402</v>
      </c>
      <c r="F126" s="38"/>
      <c r="G126" s="38">
        <v>15858.706402</v>
      </c>
    </row>
    <row r="127" spans="1:7" ht="12.75">
      <c r="A127">
        <v>2580</v>
      </c>
      <c r="B127" t="s">
        <v>729</v>
      </c>
      <c r="C127" s="38">
        <v>0</v>
      </c>
      <c r="D127" s="38">
        <v>0</v>
      </c>
      <c r="E127" s="38">
        <v>493499.12864</v>
      </c>
      <c r="F127" s="38"/>
      <c r="G127" s="38">
        <v>493499.12864</v>
      </c>
    </row>
    <row r="128" spans="1:7" ht="12.75">
      <c r="A128">
        <v>2590</v>
      </c>
      <c r="B128" t="s">
        <v>730</v>
      </c>
      <c r="C128" s="38">
        <v>0</v>
      </c>
      <c r="D128" s="38">
        <v>0</v>
      </c>
      <c r="E128" s="38">
        <v>1359353.8624</v>
      </c>
      <c r="F128" s="38"/>
      <c r="G128" s="38">
        <v>1359353.8624</v>
      </c>
    </row>
    <row r="129" spans="1:7" ht="12.75">
      <c r="A129">
        <v>2600</v>
      </c>
      <c r="B129" t="s">
        <v>731</v>
      </c>
      <c r="C129" s="38">
        <v>0</v>
      </c>
      <c r="D129" s="38">
        <v>0</v>
      </c>
      <c r="E129" s="38">
        <v>738307.154131</v>
      </c>
      <c r="F129" s="38"/>
      <c r="G129" s="38">
        <v>738307.154131</v>
      </c>
    </row>
    <row r="130" spans="1:7" ht="12.75">
      <c r="A130">
        <v>2610</v>
      </c>
      <c r="B130" t="s">
        <v>732</v>
      </c>
      <c r="C130" s="38">
        <v>551073.301566</v>
      </c>
      <c r="D130" s="38">
        <v>0</v>
      </c>
      <c r="E130" s="38">
        <v>1902250.792654</v>
      </c>
      <c r="F130" s="38"/>
      <c r="G130" s="38">
        <v>2453324.09422</v>
      </c>
    </row>
    <row r="131" spans="1:7" ht="12.75">
      <c r="A131">
        <v>2620</v>
      </c>
      <c r="B131" t="s">
        <v>733</v>
      </c>
      <c r="C131" s="38">
        <v>0</v>
      </c>
      <c r="D131" s="38">
        <v>0</v>
      </c>
      <c r="E131" s="38">
        <v>575330.21</v>
      </c>
      <c r="F131" s="38"/>
      <c r="G131" s="38">
        <v>575330.21</v>
      </c>
    </row>
    <row r="132" spans="1:7" ht="12.75">
      <c r="A132">
        <v>2630</v>
      </c>
      <c r="B132" t="s">
        <v>734</v>
      </c>
      <c r="C132" s="38">
        <v>0</v>
      </c>
      <c r="D132" s="38">
        <v>0</v>
      </c>
      <c r="E132" s="38">
        <v>175638.98</v>
      </c>
      <c r="F132" s="38"/>
      <c r="G132" s="38">
        <v>175638.98</v>
      </c>
    </row>
    <row r="133" spans="1:7" ht="12.75">
      <c r="A133">
        <v>2640</v>
      </c>
      <c r="B133" t="s">
        <v>735</v>
      </c>
      <c r="C133" s="38">
        <v>712005.87479</v>
      </c>
      <c r="D133" s="38">
        <v>0</v>
      </c>
      <c r="E133" s="38">
        <v>6686431.10987</v>
      </c>
      <c r="F133" s="38"/>
      <c r="G133" s="38">
        <v>7398436.98466</v>
      </c>
    </row>
    <row r="134" spans="1:7" ht="12.75">
      <c r="A134">
        <v>2650</v>
      </c>
      <c r="B134" t="s">
        <v>736</v>
      </c>
      <c r="C134" s="38">
        <v>0</v>
      </c>
      <c r="D134" s="38">
        <v>0</v>
      </c>
      <c r="E134" s="38">
        <v>0</v>
      </c>
      <c r="F134" s="38"/>
      <c r="G134" s="38">
        <v>0</v>
      </c>
    </row>
    <row r="135" spans="1:7" ht="12.75">
      <c r="A135">
        <v>2660</v>
      </c>
      <c r="B135" t="s">
        <v>737</v>
      </c>
      <c r="C135" s="38">
        <v>0</v>
      </c>
      <c r="D135" s="38">
        <v>0</v>
      </c>
      <c r="E135" s="38">
        <v>0</v>
      </c>
      <c r="F135" s="38"/>
      <c r="G135" s="38">
        <v>0</v>
      </c>
    </row>
    <row r="136" spans="1:7" ht="12.75">
      <c r="A136">
        <v>2670</v>
      </c>
      <c r="B136" t="s">
        <v>738</v>
      </c>
      <c r="C136" s="38">
        <v>0</v>
      </c>
      <c r="D136" s="38">
        <v>0</v>
      </c>
      <c r="E136" s="38">
        <v>0</v>
      </c>
      <c r="F136" s="38"/>
      <c r="G136" s="38">
        <v>0</v>
      </c>
    </row>
    <row r="137" spans="1:7" ht="12.75">
      <c r="A137">
        <v>2680</v>
      </c>
      <c r="B137" t="s">
        <v>739</v>
      </c>
      <c r="C137" s="38">
        <v>0</v>
      </c>
      <c r="D137" s="38">
        <v>0</v>
      </c>
      <c r="E137" s="38">
        <v>0</v>
      </c>
      <c r="F137" s="38"/>
      <c r="G137" s="38">
        <v>0</v>
      </c>
    </row>
    <row r="138" spans="1:7" ht="12.75">
      <c r="A138">
        <v>2690</v>
      </c>
      <c r="B138" t="s">
        <v>740</v>
      </c>
      <c r="C138" s="38">
        <v>0</v>
      </c>
      <c r="D138" s="38">
        <v>0</v>
      </c>
      <c r="E138" s="38">
        <v>0</v>
      </c>
      <c r="F138" s="38"/>
      <c r="G138" s="38">
        <v>0</v>
      </c>
    </row>
    <row r="139" spans="1:7" ht="12.75">
      <c r="A139">
        <v>2700</v>
      </c>
      <c r="B139" t="s">
        <v>741</v>
      </c>
      <c r="C139" s="38">
        <v>0</v>
      </c>
      <c r="D139" s="38">
        <v>0</v>
      </c>
      <c r="E139" s="38">
        <v>0</v>
      </c>
      <c r="F139" s="38"/>
      <c r="G139" s="38">
        <v>0</v>
      </c>
    </row>
    <row r="140" spans="1:7" ht="12.75">
      <c r="A140">
        <v>2710</v>
      </c>
      <c r="B140" t="s">
        <v>742</v>
      </c>
      <c r="C140" s="38">
        <v>0</v>
      </c>
      <c r="D140" s="38">
        <v>0</v>
      </c>
      <c r="E140" s="38">
        <v>404203.6229</v>
      </c>
      <c r="F140" s="38"/>
      <c r="G140" s="38">
        <v>404203.6229</v>
      </c>
    </row>
    <row r="141" spans="1:7" ht="12.75">
      <c r="A141">
        <v>2720</v>
      </c>
      <c r="B141" t="s">
        <v>743</v>
      </c>
      <c r="C141" s="38">
        <v>671245.22598</v>
      </c>
      <c r="D141" s="38">
        <v>0</v>
      </c>
      <c r="E141" s="38">
        <v>940306.7961</v>
      </c>
      <c r="F141" s="38"/>
      <c r="G141" s="38">
        <v>1611552.02208</v>
      </c>
    </row>
    <row r="142" spans="1:7" ht="12.75">
      <c r="A142">
        <v>2730</v>
      </c>
      <c r="B142" t="s">
        <v>744</v>
      </c>
      <c r="C142" s="38">
        <v>0</v>
      </c>
      <c r="D142" s="38">
        <v>0</v>
      </c>
      <c r="E142" s="38">
        <v>1003302.054</v>
      </c>
      <c r="F142" s="38"/>
      <c r="G142" s="38">
        <v>1003302.054</v>
      </c>
    </row>
    <row r="143" spans="1:7" ht="12.75">
      <c r="A143">
        <v>2740</v>
      </c>
      <c r="B143" t="s">
        <v>745</v>
      </c>
      <c r="C143" s="38">
        <v>0</v>
      </c>
      <c r="D143" s="38">
        <v>0</v>
      </c>
      <c r="E143" s="38">
        <v>194993.138512</v>
      </c>
      <c r="F143" s="38"/>
      <c r="G143" s="38">
        <v>194993.138512</v>
      </c>
    </row>
    <row r="144" spans="1:7" ht="12.75">
      <c r="A144">
        <v>2750</v>
      </c>
      <c r="B144" t="s">
        <v>746</v>
      </c>
      <c r="C144" s="38">
        <v>0</v>
      </c>
      <c r="D144" s="38">
        <v>0</v>
      </c>
      <c r="E144" s="38">
        <v>75007.752348</v>
      </c>
      <c r="F144" s="38"/>
      <c r="G144" s="38">
        <v>75007.752348</v>
      </c>
    </row>
    <row r="145" spans="1:7" ht="12.75">
      <c r="A145">
        <v>2760</v>
      </c>
      <c r="B145" t="s">
        <v>747</v>
      </c>
      <c r="C145" s="38">
        <v>0</v>
      </c>
      <c r="D145" s="38">
        <v>0</v>
      </c>
      <c r="E145" s="38">
        <v>905436.59262</v>
      </c>
      <c r="F145" s="38"/>
      <c r="G145" s="38">
        <v>905436.59262</v>
      </c>
    </row>
    <row r="146" spans="1:7" ht="12.75">
      <c r="A146">
        <v>2770</v>
      </c>
      <c r="B146" t="s">
        <v>748</v>
      </c>
      <c r="C146" s="38">
        <v>1064440.72312</v>
      </c>
      <c r="D146" s="38">
        <v>0</v>
      </c>
      <c r="E146" s="38">
        <v>5766865.143484</v>
      </c>
      <c r="F146" s="38"/>
      <c r="G146" s="38">
        <v>6831305.866604</v>
      </c>
    </row>
    <row r="147" spans="1:7" ht="12.75">
      <c r="A147">
        <v>2780</v>
      </c>
      <c r="B147" t="s">
        <v>749</v>
      </c>
      <c r="C147" s="38">
        <v>0</v>
      </c>
      <c r="D147" s="38">
        <v>0</v>
      </c>
      <c r="E147" s="38">
        <v>1178172.64899</v>
      </c>
      <c r="F147" s="38"/>
      <c r="G147" s="38">
        <v>1178172.64899</v>
      </c>
    </row>
    <row r="148" spans="1:7" ht="12.75">
      <c r="A148">
        <v>2790</v>
      </c>
      <c r="B148" t="s">
        <v>750</v>
      </c>
      <c r="C148" s="38">
        <v>0</v>
      </c>
      <c r="D148" s="38">
        <v>0</v>
      </c>
      <c r="E148" s="38">
        <v>0</v>
      </c>
      <c r="F148" s="38"/>
      <c r="G148" s="38">
        <v>0</v>
      </c>
    </row>
    <row r="149" spans="1:7" ht="12.75">
      <c r="A149">
        <v>2800</v>
      </c>
      <c r="B149" t="s">
        <v>751</v>
      </c>
      <c r="C149" s="38">
        <v>0</v>
      </c>
      <c r="D149" s="38">
        <v>0</v>
      </c>
      <c r="E149" s="38">
        <v>199981.570122</v>
      </c>
      <c r="F149" s="38"/>
      <c r="G149" s="38">
        <v>199981.570122</v>
      </c>
    </row>
    <row r="150" spans="1:7" ht="12.75">
      <c r="A150">
        <v>2810</v>
      </c>
      <c r="B150" t="s">
        <v>752</v>
      </c>
      <c r="C150" s="38">
        <v>0</v>
      </c>
      <c r="D150" s="38">
        <v>0</v>
      </c>
      <c r="E150" s="38">
        <v>0</v>
      </c>
      <c r="F150" s="38"/>
      <c r="G150" s="38">
        <v>0</v>
      </c>
    </row>
    <row r="151" spans="1:7" ht="12.75">
      <c r="A151">
        <v>2820</v>
      </c>
      <c r="B151" t="s">
        <v>753</v>
      </c>
      <c r="C151" s="38">
        <v>19869.030096</v>
      </c>
      <c r="D151" s="38">
        <v>0</v>
      </c>
      <c r="E151" s="38">
        <v>0</v>
      </c>
      <c r="F151" s="38"/>
      <c r="G151" s="38">
        <v>19869.030096</v>
      </c>
    </row>
    <row r="152" spans="1:7" ht="12.75">
      <c r="A152">
        <v>2830</v>
      </c>
      <c r="B152" t="s">
        <v>754</v>
      </c>
      <c r="C152" s="38">
        <v>0</v>
      </c>
      <c r="D152" s="38">
        <v>0</v>
      </c>
      <c r="E152" s="38">
        <v>3559691.347288</v>
      </c>
      <c r="F152" s="38"/>
      <c r="G152" s="38">
        <v>3559691.347288</v>
      </c>
    </row>
    <row r="153" spans="1:7" ht="12.75">
      <c r="A153">
        <v>2840</v>
      </c>
      <c r="B153" t="s">
        <v>755</v>
      </c>
      <c r="C153" s="38">
        <v>0</v>
      </c>
      <c r="D153" s="38">
        <v>0</v>
      </c>
      <c r="E153" s="38">
        <v>429610.518575</v>
      </c>
      <c r="F153" s="38"/>
      <c r="G153" s="38">
        <v>429610.518575</v>
      </c>
    </row>
    <row r="154" spans="1:7" ht="12.75">
      <c r="A154">
        <v>2862</v>
      </c>
      <c r="B154" t="s">
        <v>756</v>
      </c>
      <c r="C154" s="38">
        <v>0</v>
      </c>
      <c r="D154" s="38">
        <v>0</v>
      </c>
      <c r="E154" s="38">
        <v>0</v>
      </c>
      <c r="F154" s="38"/>
      <c r="G154" s="38">
        <v>0</v>
      </c>
    </row>
    <row r="155" spans="1:7" ht="12.75">
      <c r="A155">
        <v>2865</v>
      </c>
      <c r="B155" t="s">
        <v>757</v>
      </c>
      <c r="C155" s="38">
        <v>74239.22779</v>
      </c>
      <c r="D155" s="38">
        <v>0</v>
      </c>
      <c r="E155" s="38">
        <v>0</v>
      </c>
      <c r="F155" s="38"/>
      <c r="G155" s="38">
        <v>74239.22779</v>
      </c>
    </row>
    <row r="156" spans="1:7" ht="12.75">
      <c r="A156">
        <v>3000</v>
      </c>
      <c r="B156" t="s">
        <v>758</v>
      </c>
      <c r="C156" s="38">
        <v>1474198.6656</v>
      </c>
      <c r="D156" s="38">
        <v>0</v>
      </c>
      <c r="E156" s="38">
        <v>6133477.9344</v>
      </c>
      <c r="F156" s="38"/>
      <c r="G156" s="38">
        <v>7607676.6</v>
      </c>
    </row>
    <row r="157" spans="1:7" ht="12.75">
      <c r="A157">
        <v>3010</v>
      </c>
      <c r="B157" t="s">
        <v>759</v>
      </c>
      <c r="C157" s="38">
        <v>0</v>
      </c>
      <c r="D157" s="38">
        <v>0</v>
      </c>
      <c r="E157" s="38">
        <v>571720.51322</v>
      </c>
      <c r="F157" s="38"/>
      <c r="G157" s="38">
        <v>571720.51322</v>
      </c>
    </row>
    <row r="158" spans="1:7" ht="12.75">
      <c r="A158">
        <v>3020</v>
      </c>
      <c r="B158" t="s">
        <v>760</v>
      </c>
      <c r="C158" s="38">
        <v>0</v>
      </c>
      <c r="D158" s="38">
        <v>0</v>
      </c>
      <c r="E158" s="38">
        <v>1100141.338556</v>
      </c>
      <c r="F158" s="38"/>
      <c r="G158" s="38">
        <v>1100141.338556</v>
      </c>
    </row>
    <row r="159" spans="1:7" ht="12.75">
      <c r="A159">
        <v>3030</v>
      </c>
      <c r="B159" t="s">
        <v>761</v>
      </c>
      <c r="C159" s="38">
        <v>0</v>
      </c>
      <c r="D159" s="38">
        <v>0</v>
      </c>
      <c r="E159" s="38">
        <v>0</v>
      </c>
      <c r="F159" s="38"/>
      <c r="G159" s="38">
        <v>0</v>
      </c>
    </row>
    <row r="160" spans="1:7" ht="12.75">
      <c r="A160">
        <v>3040</v>
      </c>
      <c r="B160" t="s">
        <v>762</v>
      </c>
      <c r="C160" s="38">
        <v>7822.167976</v>
      </c>
      <c r="D160" s="38">
        <v>0</v>
      </c>
      <c r="E160" s="38">
        <v>250013.578964</v>
      </c>
      <c r="F160" s="38"/>
      <c r="G160" s="38">
        <v>257835.74693999998</v>
      </c>
    </row>
    <row r="161" spans="1:7" ht="12.75">
      <c r="A161">
        <v>3050</v>
      </c>
      <c r="B161" t="s">
        <v>763</v>
      </c>
      <c r="C161" s="38">
        <v>0</v>
      </c>
      <c r="D161" s="38">
        <v>0</v>
      </c>
      <c r="E161" s="38">
        <v>0</v>
      </c>
      <c r="F161" s="38"/>
      <c r="G161" s="38">
        <v>0</v>
      </c>
    </row>
    <row r="162" spans="1:7" ht="12.75">
      <c r="A162">
        <v>3060</v>
      </c>
      <c r="B162" t="s">
        <v>764</v>
      </c>
      <c r="C162" s="38">
        <v>0</v>
      </c>
      <c r="D162" s="38">
        <v>0</v>
      </c>
      <c r="E162" s="38">
        <v>0</v>
      </c>
      <c r="F162" s="38"/>
      <c r="G162" s="38">
        <v>0</v>
      </c>
    </row>
    <row r="163" spans="1:7" ht="12.75">
      <c r="A163">
        <v>3070</v>
      </c>
      <c r="B163" t="s">
        <v>765</v>
      </c>
      <c r="C163" s="38">
        <v>76951.172496</v>
      </c>
      <c r="D163" s="38">
        <v>0</v>
      </c>
      <c r="E163" s="38">
        <v>155004.906258</v>
      </c>
      <c r="F163" s="38"/>
      <c r="G163" s="38">
        <v>231956.07875400002</v>
      </c>
    </row>
    <row r="164" spans="1:7" ht="12.75">
      <c r="A164">
        <v>3080</v>
      </c>
      <c r="B164" t="s">
        <v>766</v>
      </c>
      <c r="C164" s="38">
        <v>0</v>
      </c>
      <c r="D164" s="38">
        <v>0</v>
      </c>
      <c r="E164" s="38">
        <v>3902354.88105</v>
      </c>
      <c r="F164" s="38"/>
      <c r="G164" s="38">
        <v>3902354.88105</v>
      </c>
    </row>
    <row r="165" spans="1:7" ht="12.75">
      <c r="A165">
        <v>3085</v>
      </c>
      <c r="B165" t="s">
        <v>767</v>
      </c>
      <c r="C165" s="38">
        <v>0</v>
      </c>
      <c r="D165" s="38">
        <v>0</v>
      </c>
      <c r="E165" s="38">
        <v>2699898.80544</v>
      </c>
      <c r="F165" s="38"/>
      <c r="G165" s="38">
        <v>2699898.80544</v>
      </c>
    </row>
    <row r="166" spans="1:7" ht="12.75">
      <c r="A166">
        <v>3090</v>
      </c>
      <c r="B166" t="s">
        <v>768</v>
      </c>
      <c r="C166" s="38">
        <v>46508.55758</v>
      </c>
      <c r="D166" s="38">
        <v>0</v>
      </c>
      <c r="E166" s="38">
        <v>4499090.99116</v>
      </c>
      <c r="F166" s="38"/>
      <c r="G166" s="38">
        <v>4545599.5487399995</v>
      </c>
    </row>
    <row r="167" spans="1:7" ht="12.75">
      <c r="A167">
        <v>3100</v>
      </c>
      <c r="B167" t="s">
        <v>769</v>
      </c>
      <c r="C167" s="38">
        <v>0</v>
      </c>
      <c r="D167" s="38">
        <v>0</v>
      </c>
      <c r="E167" s="38">
        <v>11195784.508</v>
      </c>
      <c r="F167" s="38"/>
      <c r="G167" s="38">
        <v>11195784.508</v>
      </c>
    </row>
    <row r="168" spans="1:7" ht="12.75">
      <c r="A168">
        <v>3110</v>
      </c>
      <c r="B168" t="s">
        <v>770</v>
      </c>
      <c r="C168" s="38">
        <v>0</v>
      </c>
      <c r="D168" s="38">
        <v>0</v>
      </c>
      <c r="E168" s="38">
        <v>4499130.42555</v>
      </c>
      <c r="F168" s="38"/>
      <c r="G168" s="38">
        <v>4499130.42555</v>
      </c>
    </row>
    <row r="169" spans="1:7" ht="12.75">
      <c r="A169">
        <v>3120</v>
      </c>
      <c r="B169" t="s">
        <v>771</v>
      </c>
      <c r="C169" s="38">
        <v>0</v>
      </c>
      <c r="D169" s="38">
        <v>0</v>
      </c>
      <c r="E169" s="38">
        <v>29356518.17</v>
      </c>
      <c r="F169" s="38"/>
      <c r="G169" s="38">
        <v>29356518.17</v>
      </c>
    </row>
    <row r="170" spans="1:7" ht="12.75">
      <c r="A170">
        <v>3130</v>
      </c>
      <c r="B170" t="s">
        <v>772</v>
      </c>
      <c r="C170" s="38">
        <v>0</v>
      </c>
      <c r="D170" s="38">
        <v>0</v>
      </c>
      <c r="E170" s="38">
        <v>2902377.08035</v>
      </c>
      <c r="F170" s="38"/>
      <c r="G170" s="38">
        <v>2902377.08035</v>
      </c>
    </row>
    <row r="171" spans="1:7" ht="12.75">
      <c r="A171">
        <v>3140</v>
      </c>
      <c r="B171" t="s">
        <v>773</v>
      </c>
      <c r="C171" s="38">
        <v>0</v>
      </c>
      <c r="D171" s="38">
        <v>0</v>
      </c>
      <c r="E171" s="38">
        <v>2673323.486954</v>
      </c>
      <c r="F171" s="38"/>
      <c r="G171" s="38">
        <v>2673323.486954</v>
      </c>
    </row>
    <row r="172" spans="1:7" ht="12.75">
      <c r="A172">
        <v>3145</v>
      </c>
      <c r="B172" t="s">
        <v>774</v>
      </c>
      <c r="C172" s="38">
        <v>0</v>
      </c>
      <c r="D172" s="38">
        <v>0</v>
      </c>
      <c r="E172" s="38">
        <v>900014.99015</v>
      </c>
      <c r="F172" s="38"/>
      <c r="G172" s="38">
        <v>900014.99015</v>
      </c>
    </row>
    <row r="173" spans="1:7" ht="12.75">
      <c r="A173">
        <v>3146</v>
      </c>
      <c r="B173" t="s">
        <v>775</v>
      </c>
      <c r="C173" s="38">
        <v>0</v>
      </c>
      <c r="D173" s="38">
        <v>0</v>
      </c>
      <c r="E173" s="38">
        <v>940729.601425</v>
      </c>
      <c r="F173" s="38"/>
      <c r="G173" s="38">
        <v>940729.601425</v>
      </c>
    </row>
    <row r="174" spans="1:7" ht="12.75">
      <c r="A174">
        <v>3147</v>
      </c>
      <c r="B174" t="s">
        <v>776</v>
      </c>
      <c r="C174" s="38">
        <v>0</v>
      </c>
      <c r="D174" s="38">
        <v>0</v>
      </c>
      <c r="E174" s="38">
        <v>74711.13819</v>
      </c>
      <c r="F174" s="38"/>
      <c r="G174" s="38">
        <v>74711.13819</v>
      </c>
    </row>
    <row r="175" spans="1:7" ht="12.75">
      <c r="A175">
        <v>3148</v>
      </c>
      <c r="B175" t="s">
        <v>777</v>
      </c>
      <c r="C175" s="38">
        <v>0</v>
      </c>
      <c r="D175" s="38">
        <v>0</v>
      </c>
      <c r="E175" s="38">
        <v>404912.92443</v>
      </c>
      <c r="F175" s="38"/>
      <c r="G175" s="38">
        <v>404912.92443</v>
      </c>
    </row>
    <row r="176" spans="1:7" ht="12.75">
      <c r="A176">
        <v>3200</v>
      </c>
      <c r="B176" t="s">
        <v>778</v>
      </c>
      <c r="C176" s="38">
        <v>0</v>
      </c>
      <c r="D176" s="38">
        <v>0</v>
      </c>
      <c r="E176" s="38">
        <v>1194003.89849</v>
      </c>
      <c r="F176" s="38"/>
      <c r="G176" s="38">
        <v>1194003.89849</v>
      </c>
    </row>
    <row r="177" spans="1:7" ht="12.75">
      <c r="A177">
        <v>3210</v>
      </c>
      <c r="B177" t="s">
        <v>779</v>
      </c>
      <c r="C177" s="38">
        <v>0</v>
      </c>
      <c r="D177" s="38">
        <v>0</v>
      </c>
      <c r="E177" s="38">
        <v>1614517.60072</v>
      </c>
      <c r="F177" s="38"/>
      <c r="G177" s="38">
        <v>1614517.60072</v>
      </c>
    </row>
    <row r="178" spans="1:7" ht="12.75">
      <c r="A178">
        <v>3220</v>
      </c>
      <c r="B178" t="s">
        <v>780</v>
      </c>
      <c r="C178" s="38">
        <v>0</v>
      </c>
      <c r="D178" s="38">
        <v>0</v>
      </c>
      <c r="E178" s="38">
        <v>0</v>
      </c>
      <c r="F178" s="38"/>
      <c r="G178" s="38">
        <v>0</v>
      </c>
    </row>
    <row r="179" spans="1:7" ht="12.75">
      <c r="A179">
        <v>3230</v>
      </c>
      <c r="B179" t="s">
        <v>781</v>
      </c>
      <c r="C179" s="38">
        <v>0</v>
      </c>
      <c r="D179" s="38">
        <v>0</v>
      </c>
      <c r="E179" s="38">
        <v>284379.99876</v>
      </c>
      <c r="F179" s="38"/>
      <c r="G179" s="38">
        <v>284379.99876</v>
      </c>
    </row>
    <row r="180" spans="3:7" ht="12.75">
      <c r="C180" s="38">
        <v>20848689.406543</v>
      </c>
      <c r="D180" s="38">
        <v>399481.315605</v>
      </c>
      <c r="E180" s="38">
        <v>1632819752.581251</v>
      </c>
      <c r="F180" s="38"/>
      <c r="G180" s="38">
        <v>1654067923.3033986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8"/>
  <sheetViews>
    <sheetView zoomScalePageLayoutView="0" workbookViewId="0" topLeftCell="A120">
      <selection activeCell="H22" sqref="H22"/>
    </sheetView>
  </sheetViews>
  <sheetFormatPr defaultColWidth="9.140625" defaultRowHeight="12.75"/>
  <cols>
    <col min="1" max="1" width="12.28125" style="13" bestFit="1" customWidth="1"/>
    <col min="2" max="2" width="33.57421875" style="0" bestFit="1" customWidth="1"/>
    <col min="3" max="3" width="5.00390625" style="0" bestFit="1" customWidth="1"/>
    <col min="4" max="4" width="14.7109375" style="0" bestFit="1" customWidth="1"/>
  </cols>
  <sheetData>
    <row r="1" spans="1:4" ht="56.25" customHeight="1">
      <c r="A1" s="11" t="s">
        <v>441</v>
      </c>
      <c r="B1" s="8" t="s">
        <v>442</v>
      </c>
      <c r="C1" s="9" t="s">
        <v>443</v>
      </c>
      <c r="D1" s="8" t="s">
        <v>444</v>
      </c>
    </row>
    <row r="2" spans="1:4" ht="15">
      <c r="A2" s="12" t="s">
        <v>203</v>
      </c>
      <c r="B2" s="10" t="s">
        <v>445</v>
      </c>
      <c r="C2" s="14">
        <v>1225</v>
      </c>
      <c r="D2" s="15" t="s">
        <v>446</v>
      </c>
    </row>
    <row r="3" spans="1:4" ht="15">
      <c r="A3" s="12" t="s">
        <v>74</v>
      </c>
      <c r="B3" s="10" t="s">
        <v>447</v>
      </c>
      <c r="C3" s="14">
        <v>1121</v>
      </c>
      <c r="D3" s="15" t="s">
        <v>446</v>
      </c>
    </row>
    <row r="4" spans="1:4" ht="15">
      <c r="A4" s="12" t="s">
        <v>204</v>
      </c>
      <c r="B4" s="10" t="s">
        <v>448</v>
      </c>
      <c r="C4" s="14">
        <v>2116</v>
      </c>
      <c r="D4" s="15" t="s">
        <v>446</v>
      </c>
    </row>
    <row r="5" spans="1:4" ht="15">
      <c r="A5" s="12" t="s">
        <v>205</v>
      </c>
      <c r="B5" s="10" t="s">
        <v>449</v>
      </c>
      <c r="C5" s="14">
        <v>250</v>
      </c>
      <c r="D5" s="15" t="s">
        <v>450</v>
      </c>
    </row>
    <row r="6" spans="1:4" ht="15">
      <c r="A6" s="12" t="s">
        <v>80</v>
      </c>
      <c r="B6" s="10" t="s">
        <v>451</v>
      </c>
      <c r="C6" s="14">
        <v>301</v>
      </c>
      <c r="D6" s="15" t="s">
        <v>450</v>
      </c>
    </row>
    <row r="7" spans="1:4" ht="15">
      <c r="A7" s="12" t="s">
        <v>186</v>
      </c>
      <c r="B7" s="10" t="s">
        <v>452</v>
      </c>
      <c r="C7" s="14">
        <v>5626</v>
      </c>
      <c r="D7" s="15" t="s">
        <v>446</v>
      </c>
    </row>
    <row r="8" spans="1:4" ht="15">
      <c r="A8" s="12" t="s">
        <v>206</v>
      </c>
      <c r="B8" s="10" t="s">
        <v>453</v>
      </c>
      <c r="C8" s="14">
        <v>1678</v>
      </c>
      <c r="D8" s="15" t="s">
        <v>446</v>
      </c>
    </row>
    <row r="9" spans="1:4" ht="15">
      <c r="A9" s="12" t="s">
        <v>184</v>
      </c>
      <c r="B9" s="10" t="s">
        <v>454</v>
      </c>
      <c r="C9" s="14">
        <v>164</v>
      </c>
      <c r="D9" s="15" t="s">
        <v>450</v>
      </c>
    </row>
    <row r="10" spans="1:4" ht="15">
      <c r="A10" s="12" t="s">
        <v>83</v>
      </c>
      <c r="B10" s="10" t="s">
        <v>455</v>
      </c>
      <c r="C10" s="14">
        <v>48</v>
      </c>
      <c r="D10" s="15" t="s">
        <v>450</v>
      </c>
    </row>
    <row r="11" spans="1:4" ht="15">
      <c r="A11" s="12" t="s">
        <v>207</v>
      </c>
      <c r="B11" s="10" t="s">
        <v>456</v>
      </c>
      <c r="C11" s="14">
        <v>260</v>
      </c>
      <c r="D11" s="15" t="s">
        <v>450</v>
      </c>
    </row>
    <row r="12" spans="1:4" ht="15">
      <c r="A12" s="12" t="s">
        <v>208</v>
      </c>
      <c r="B12" s="10" t="s">
        <v>457</v>
      </c>
      <c r="C12" s="14">
        <v>196</v>
      </c>
      <c r="D12" s="15" t="s">
        <v>450</v>
      </c>
    </row>
    <row r="13" spans="1:4" ht="15">
      <c r="A13" s="12" t="s">
        <v>82</v>
      </c>
      <c r="B13" s="10" t="s">
        <v>458</v>
      </c>
      <c r="C13" s="14">
        <v>30</v>
      </c>
      <c r="D13" s="15" t="s">
        <v>450</v>
      </c>
    </row>
    <row r="14" spans="1:4" ht="15">
      <c r="A14" s="12" t="s">
        <v>209</v>
      </c>
      <c r="B14" s="10" t="s">
        <v>459</v>
      </c>
      <c r="C14" s="14">
        <v>785</v>
      </c>
      <c r="D14" s="15" t="s">
        <v>450</v>
      </c>
    </row>
    <row r="15" spans="1:4" ht="15">
      <c r="A15" s="12" t="s">
        <v>84</v>
      </c>
      <c r="B15" s="10" t="s">
        <v>460</v>
      </c>
      <c r="C15" s="14">
        <v>232</v>
      </c>
      <c r="D15" s="15" t="s">
        <v>450</v>
      </c>
    </row>
    <row r="16" spans="1:4" ht="15">
      <c r="A16" s="12" t="s">
        <v>87</v>
      </c>
      <c r="B16" s="10" t="s">
        <v>461</v>
      </c>
      <c r="C16" s="14">
        <v>950</v>
      </c>
      <c r="D16" s="15" t="s">
        <v>450</v>
      </c>
    </row>
    <row r="17" spans="1:4" ht="15">
      <c r="A17" s="12" t="s">
        <v>88</v>
      </c>
      <c r="B17" s="10" t="s">
        <v>462</v>
      </c>
      <c r="C17" s="14">
        <v>1258</v>
      </c>
      <c r="D17" s="15" t="s">
        <v>446</v>
      </c>
    </row>
    <row r="18" spans="1:4" ht="15">
      <c r="A18" s="12" t="s">
        <v>89</v>
      </c>
      <c r="B18" s="10" t="s">
        <v>463</v>
      </c>
      <c r="C18" s="14">
        <v>93</v>
      </c>
      <c r="D18" s="15" t="s">
        <v>450</v>
      </c>
    </row>
    <row r="19" spans="1:4" ht="15">
      <c r="A19" s="12" t="s">
        <v>90</v>
      </c>
      <c r="B19" s="10" t="s">
        <v>464</v>
      </c>
      <c r="C19" s="14">
        <v>172</v>
      </c>
      <c r="D19" s="15" t="s">
        <v>450</v>
      </c>
    </row>
    <row r="20" spans="1:4" ht="15">
      <c r="A20" s="12" t="s">
        <v>91</v>
      </c>
      <c r="B20" s="10" t="s">
        <v>465</v>
      </c>
      <c r="C20" s="14">
        <v>611</v>
      </c>
      <c r="D20" s="15" t="s">
        <v>450</v>
      </c>
    </row>
    <row r="21" spans="1:4" ht="15">
      <c r="A21" s="12" t="s">
        <v>92</v>
      </c>
      <c r="B21" s="10" t="s">
        <v>466</v>
      </c>
      <c r="C21" s="14">
        <v>988</v>
      </c>
      <c r="D21" s="15" t="s">
        <v>450</v>
      </c>
    </row>
    <row r="22" spans="1:4" ht="15">
      <c r="A22" s="12" t="s">
        <v>210</v>
      </c>
      <c r="B22" s="10" t="s">
        <v>467</v>
      </c>
      <c r="C22" s="14">
        <v>359</v>
      </c>
      <c r="D22" s="15" t="s">
        <v>450</v>
      </c>
    </row>
    <row r="23" spans="1:4" ht="15">
      <c r="A23" s="12" t="s">
        <v>211</v>
      </c>
      <c r="B23" s="10" t="s">
        <v>468</v>
      </c>
      <c r="C23" s="14">
        <v>152</v>
      </c>
      <c r="D23" s="15" t="s">
        <v>450</v>
      </c>
    </row>
    <row r="24" spans="1:4" ht="15">
      <c r="A24" s="12" t="s">
        <v>212</v>
      </c>
      <c r="B24" s="10" t="s">
        <v>469</v>
      </c>
      <c r="C24" s="14">
        <v>168</v>
      </c>
      <c r="D24" s="15" t="s">
        <v>450</v>
      </c>
    </row>
    <row r="25" spans="1:4" ht="15">
      <c r="A25" s="12" t="s">
        <v>183</v>
      </c>
      <c r="B25" s="10" t="s">
        <v>470</v>
      </c>
      <c r="C25" s="14">
        <v>259</v>
      </c>
      <c r="D25" s="15" t="s">
        <v>450</v>
      </c>
    </row>
    <row r="26" spans="1:4" ht="15">
      <c r="A26" s="12" t="s">
        <v>213</v>
      </c>
      <c r="B26" s="10" t="s">
        <v>471</v>
      </c>
      <c r="C26" s="14">
        <v>384</v>
      </c>
      <c r="D26" s="15" t="s">
        <v>450</v>
      </c>
    </row>
    <row r="27" spans="1:4" ht="15">
      <c r="A27" s="12" t="s">
        <v>214</v>
      </c>
      <c r="B27" s="10" t="s">
        <v>472</v>
      </c>
      <c r="C27" s="14">
        <v>328</v>
      </c>
      <c r="D27" s="15" t="s">
        <v>450</v>
      </c>
    </row>
    <row r="28" spans="1:4" ht="15">
      <c r="A28" s="12" t="s">
        <v>215</v>
      </c>
      <c r="B28" s="10" t="s">
        <v>473</v>
      </c>
      <c r="C28" s="14">
        <v>4397</v>
      </c>
      <c r="D28" s="15" t="s">
        <v>446</v>
      </c>
    </row>
    <row r="29" spans="1:4" ht="15">
      <c r="A29" s="12" t="s">
        <v>187</v>
      </c>
      <c r="B29" s="10" t="s">
        <v>474</v>
      </c>
      <c r="C29" s="14">
        <v>246</v>
      </c>
      <c r="D29" s="15" t="s">
        <v>450</v>
      </c>
    </row>
    <row r="30" spans="1:4" ht="15">
      <c r="A30" s="12" t="s">
        <v>95</v>
      </c>
      <c r="B30" s="10" t="s">
        <v>475</v>
      </c>
      <c r="C30" s="14">
        <v>6320</v>
      </c>
      <c r="D30" s="15" t="s">
        <v>446</v>
      </c>
    </row>
    <row r="31" spans="1:4" ht="15">
      <c r="A31" s="12" t="s">
        <v>216</v>
      </c>
      <c r="B31" s="10" t="s">
        <v>476</v>
      </c>
      <c r="C31" s="14">
        <v>2335</v>
      </c>
      <c r="D31" s="15" t="s">
        <v>446</v>
      </c>
    </row>
    <row r="32" spans="1:4" ht="15">
      <c r="A32" s="12" t="s">
        <v>217</v>
      </c>
      <c r="B32" s="10" t="s">
        <v>477</v>
      </c>
      <c r="C32" s="14">
        <v>270</v>
      </c>
      <c r="D32" s="15" t="s">
        <v>450</v>
      </c>
    </row>
    <row r="33" spans="1:4" ht="15">
      <c r="A33" s="12" t="s">
        <v>218</v>
      </c>
      <c r="B33" s="10" t="s">
        <v>478</v>
      </c>
      <c r="C33" s="14">
        <v>332</v>
      </c>
      <c r="D33" s="15" t="s">
        <v>450</v>
      </c>
    </row>
    <row r="34" spans="1:4" ht="15">
      <c r="A34" s="12" t="s">
        <v>219</v>
      </c>
      <c r="B34" s="10" t="s">
        <v>479</v>
      </c>
      <c r="C34" s="14">
        <v>253</v>
      </c>
      <c r="D34" s="15" t="s">
        <v>450</v>
      </c>
    </row>
    <row r="35" spans="1:4" ht="15">
      <c r="A35" s="12" t="s">
        <v>220</v>
      </c>
      <c r="B35" s="10" t="s">
        <v>480</v>
      </c>
      <c r="C35" s="14">
        <v>71</v>
      </c>
      <c r="D35" s="15" t="s">
        <v>450</v>
      </c>
    </row>
    <row r="36" spans="1:4" ht="15">
      <c r="A36" s="12" t="s">
        <v>221</v>
      </c>
      <c r="B36" s="10" t="s">
        <v>481</v>
      </c>
      <c r="C36" s="14">
        <v>408</v>
      </c>
      <c r="D36" s="15" t="s">
        <v>450</v>
      </c>
    </row>
    <row r="37" spans="1:4" ht="15">
      <c r="A37" s="12" t="s">
        <v>222</v>
      </c>
      <c r="B37" s="10" t="s">
        <v>482</v>
      </c>
      <c r="C37" s="14">
        <v>893</v>
      </c>
      <c r="D37" s="15" t="s">
        <v>450</v>
      </c>
    </row>
    <row r="38" spans="1:4" ht="15">
      <c r="A38" s="12" t="s">
        <v>197</v>
      </c>
      <c r="B38" s="10" t="s">
        <v>483</v>
      </c>
      <c r="C38" s="14">
        <v>599</v>
      </c>
      <c r="D38" s="15" t="s">
        <v>450</v>
      </c>
    </row>
    <row r="39" spans="1:4" ht="15">
      <c r="A39" s="12" t="s">
        <v>223</v>
      </c>
      <c r="B39" s="10" t="s">
        <v>484</v>
      </c>
      <c r="C39" s="14">
        <v>269</v>
      </c>
      <c r="D39" s="15" t="s">
        <v>450</v>
      </c>
    </row>
    <row r="40" spans="1:4" ht="15">
      <c r="A40" s="12" t="s">
        <v>224</v>
      </c>
      <c r="B40" s="10" t="s">
        <v>485</v>
      </c>
      <c r="C40" s="14">
        <v>90</v>
      </c>
      <c r="D40" s="15" t="s">
        <v>450</v>
      </c>
    </row>
    <row r="41" spans="1:4" ht="15">
      <c r="A41" s="12" t="s">
        <v>105</v>
      </c>
      <c r="B41" s="10" t="s">
        <v>486</v>
      </c>
      <c r="C41" s="14">
        <v>306</v>
      </c>
      <c r="D41" s="15" t="s">
        <v>450</v>
      </c>
    </row>
    <row r="42" spans="1:4" ht="15">
      <c r="A42" s="12" t="s">
        <v>199</v>
      </c>
      <c r="B42" s="10" t="s">
        <v>487</v>
      </c>
      <c r="C42" s="14">
        <v>3244</v>
      </c>
      <c r="D42" s="15" t="s">
        <v>446</v>
      </c>
    </row>
    <row r="43" spans="1:4" ht="15">
      <c r="A43" s="12" t="s">
        <v>106</v>
      </c>
      <c r="B43" s="10" t="s">
        <v>488</v>
      </c>
      <c r="C43" s="14">
        <v>1302</v>
      </c>
      <c r="D43" s="15" t="s">
        <v>446</v>
      </c>
    </row>
    <row r="44" spans="1:4" ht="15">
      <c r="A44" s="12" t="s">
        <v>189</v>
      </c>
      <c r="B44" s="10" t="s">
        <v>489</v>
      </c>
      <c r="C44" s="14">
        <v>174</v>
      </c>
      <c r="D44" s="15" t="s">
        <v>450</v>
      </c>
    </row>
    <row r="45" spans="1:4" ht="15">
      <c r="A45" s="12" t="s">
        <v>107</v>
      </c>
      <c r="B45" s="10" t="s">
        <v>490</v>
      </c>
      <c r="C45" s="14">
        <v>5597</v>
      </c>
      <c r="D45" s="15" t="s">
        <v>446</v>
      </c>
    </row>
    <row r="46" spans="1:4" ht="15">
      <c r="A46" s="12" t="s">
        <v>108</v>
      </c>
      <c r="B46" s="10" t="s">
        <v>491</v>
      </c>
      <c r="C46" s="14">
        <v>4424</v>
      </c>
      <c r="D46" s="15" t="s">
        <v>446</v>
      </c>
    </row>
    <row r="47" spans="1:4" ht="15">
      <c r="A47" s="12" t="s">
        <v>109</v>
      </c>
      <c r="B47" s="10" t="s">
        <v>492</v>
      </c>
      <c r="C47" s="14">
        <v>1114</v>
      </c>
      <c r="D47" s="15" t="s">
        <v>446</v>
      </c>
    </row>
    <row r="48" spans="1:4" ht="15">
      <c r="A48" s="12" t="s">
        <v>110</v>
      </c>
      <c r="B48" s="10" t="s">
        <v>493</v>
      </c>
      <c r="C48" s="14">
        <v>379</v>
      </c>
      <c r="D48" s="15" t="s">
        <v>450</v>
      </c>
    </row>
    <row r="49" spans="1:4" ht="15">
      <c r="A49" s="12" t="s">
        <v>111</v>
      </c>
      <c r="B49" s="10" t="s">
        <v>494</v>
      </c>
      <c r="C49" s="14">
        <v>393</v>
      </c>
      <c r="D49" s="15" t="s">
        <v>450</v>
      </c>
    </row>
    <row r="50" spans="1:4" ht="15">
      <c r="A50" s="12" t="s">
        <v>112</v>
      </c>
      <c r="B50" s="10" t="s">
        <v>495</v>
      </c>
      <c r="C50" s="14">
        <v>1232</v>
      </c>
      <c r="D50" s="15" t="s">
        <v>446</v>
      </c>
    </row>
    <row r="51" spans="1:4" ht="15">
      <c r="A51" s="12" t="s">
        <v>113</v>
      </c>
      <c r="B51" s="10" t="s">
        <v>496</v>
      </c>
      <c r="C51" s="14">
        <v>1988</v>
      </c>
      <c r="D51" s="15" t="s">
        <v>446</v>
      </c>
    </row>
    <row r="52" spans="1:4" ht="15">
      <c r="A52" s="12" t="s">
        <v>225</v>
      </c>
      <c r="B52" s="10" t="s">
        <v>497</v>
      </c>
      <c r="C52" s="14">
        <v>72</v>
      </c>
      <c r="D52" s="15" t="s">
        <v>450</v>
      </c>
    </row>
    <row r="53" spans="1:4" ht="15">
      <c r="A53" s="12" t="s">
        <v>196</v>
      </c>
      <c r="B53" s="10" t="s">
        <v>498</v>
      </c>
      <c r="C53" s="14">
        <v>454</v>
      </c>
      <c r="D53" s="15" t="s">
        <v>450</v>
      </c>
    </row>
    <row r="54" spans="1:4" ht="15">
      <c r="A54" s="12" t="s">
        <v>226</v>
      </c>
      <c r="B54" s="10" t="s">
        <v>499</v>
      </c>
      <c r="C54" s="14">
        <v>215</v>
      </c>
      <c r="D54" s="15" t="s">
        <v>450</v>
      </c>
    </row>
    <row r="55" spans="1:4" ht="15">
      <c r="A55" s="12" t="s">
        <v>227</v>
      </c>
      <c r="B55" s="10" t="s">
        <v>500</v>
      </c>
      <c r="C55" s="14">
        <v>169</v>
      </c>
      <c r="D55" s="15" t="s">
        <v>450</v>
      </c>
    </row>
    <row r="56" spans="1:4" ht="15">
      <c r="A56" s="12" t="s">
        <v>228</v>
      </c>
      <c r="B56" s="10" t="s">
        <v>501</v>
      </c>
      <c r="C56" s="14">
        <v>184</v>
      </c>
      <c r="D56" s="15" t="s">
        <v>450</v>
      </c>
    </row>
    <row r="57" spans="1:4" ht="15">
      <c r="A57" s="12" t="s">
        <v>115</v>
      </c>
      <c r="B57" s="10" t="s">
        <v>502</v>
      </c>
      <c r="C57" s="14">
        <v>411</v>
      </c>
      <c r="D57" s="15" t="s">
        <v>450</v>
      </c>
    </row>
    <row r="58" spans="1:4" ht="15">
      <c r="A58" s="12" t="s">
        <v>229</v>
      </c>
      <c r="B58" s="10" t="s">
        <v>503</v>
      </c>
      <c r="C58" s="14">
        <v>157</v>
      </c>
      <c r="D58" s="15" t="s">
        <v>450</v>
      </c>
    </row>
    <row r="59" spans="1:4" ht="15">
      <c r="A59" s="12" t="s">
        <v>116</v>
      </c>
      <c r="B59" s="10" t="s">
        <v>504</v>
      </c>
      <c r="C59" s="14">
        <v>118</v>
      </c>
      <c r="D59" s="15" t="s">
        <v>450</v>
      </c>
    </row>
    <row r="60" spans="1:4" ht="15">
      <c r="A60" s="12" t="s">
        <v>179</v>
      </c>
      <c r="B60" s="10" t="s">
        <v>505</v>
      </c>
      <c r="C60" s="14">
        <v>201</v>
      </c>
      <c r="D60" s="15" t="s">
        <v>450</v>
      </c>
    </row>
    <row r="61" spans="1:4" ht="15">
      <c r="A61" s="12" t="s">
        <v>230</v>
      </c>
      <c r="B61" s="10" t="s">
        <v>506</v>
      </c>
      <c r="C61" s="14">
        <v>101</v>
      </c>
      <c r="D61" s="15" t="s">
        <v>450</v>
      </c>
    </row>
    <row r="62" spans="1:4" ht="15">
      <c r="A62" s="12" t="s">
        <v>185</v>
      </c>
      <c r="B62" s="10" t="s">
        <v>507</v>
      </c>
      <c r="C62" s="14">
        <v>710</v>
      </c>
      <c r="D62" s="15" t="s">
        <v>450</v>
      </c>
    </row>
    <row r="63" spans="1:4" ht="15">
      <c r="A63" s="12" t="s">
        <v>117</v>
      </c>
      <c r="B63" s="10" t="s">
        <v>508</v>
      </c>
      <c r="C63" s="14">
        <v>902</v>
      </c>
      <c r="D63" s="15" t="s">
        <v>450</v>
      </c>
    </row>
    <row r="64" spans="1:4" ht="15">
      <c r="A64" s="12" t="s">
        <v>118</v>
      </c>
      <c r="B64" s="10" t="s">
        <v>509</v>
      </c>
      <c r="C64" s="14">
        <v>5413</v>
      </c>
      <c r="D64" s="15" t="s">
        <v>446</v>
      </c>
    </row>
    <row r="65" spans="1:4" ht="15">
      <c r="A65" s="12" t="s">
        <v>119</v>
      </c>
      <c r="B65" s="10" t="s">
        <v>510</v>
      </c>
      <c r="C65" s="14">
        <v>1281</v>
      </c>
      <c r="D65" s="15" t="s">
        <v>446</v>
      </c>
    </row>
    <row r="66" spans="1:4" ht="15">
      <c r="A66" s="12" t="s">
        <v>120</v>
      </c>
      <c r="B66" s="10" t="s">
        <v>511</v>
      </c>
      <c r="C66" s="14">
        <v>641</v>
      </c>
      <c r="D66" s="15" t="s">
        <v>450</v>
      </c>
    </row>
    <row r="67" spans="1:4" ht="15">
      <c r="A67" s="12" t="s">
        <v>123</v>
      </c>
      <c r="B67" s="10" t="s">
        <v>512</v>
      </c>
      <c r="C67" s="14">
        <v>1014</v>
      </c>
      <c r="D67" s="15" t="s">
        <v>446</v>
      </c>
    </row>
    <row r="68" spans="1:4" ht="15">
      <c r="A68" s="12" t="s">
        <v>231</v>
      </c>
      <c r="B68" s="10" t="s">
        <v>513</v>
      </c>
      <c r="C68" s="14">
        <v>796</v>
      </c>
      <c r="D68" s="15" t="s">
        <v>450</v>
      </c>
    </row>
    <row r="69" spans="1:4" ht="15">
      <c r="A69" s="12" t="s">
        <v>124</v>
      </c>
      <c r="B69" s="10" t="s">
        <v>514</v>
      </c>
      <c r="C69" s="14">
        <v>235</v>
      </c>
      <c r="D69" s="15" t="s">
        <v>450</v>
      </c>
    </row>
    <row r="70" spans="1:4" ht="15">
      <c r="A70" s="12" t="s">
        <v>232</v>
      </c>
      <c r="B70" s="10" t="s">
        <v>515</v>
      </c>
      <c r="C70" s="14">
        <v>307</v>
      </c>
      <c r="D70" s="15" t="s">
        <v>450</v>
      </c>
    </row>
    <row r="71" spans="1:4" ht="15">
      <c r="A71" s="12" t="s">
        <v>125</v>
      </c>
      <c r="B71" s="10" t="s">
        <v>516</v>
      </c>
      <c r="C71" s="14">
        <v>107</v>
      </c>
      <c r="D71" s="15" t="s">
        <v>450</v>
      </c>
    </row>
    <row r="72" spans="1:4" ht="15">
      <c r="A72" s="12" t="s">
        <v>126</v>
      </c>
      <c r="B72" s="10" t="s">
        <v>517</v>
      </c>
      <c r="C72" s="14">
        <v>442</v>
      </c>
      <c r="D72" s="15" t="s">
        <v>450</v>
      </c>
    </row>
    <row r="73" spans="1:4" ht="15">
      <c r="A73" s="12" t="s">
        <v>127</v>
      </c>
      <c r="B73" s="10" t="s">
        <v>518</v>
      </c>
      <c r="C73" s="14">
        <v>30</v>
      </c>
      <c r="D73" s="15" t="s">
        <v>450</v>
      </c>
    </row>
    <row r="74" spans="1:4" ht="15">
      <c r="A74" s="12" t="s">
        <v>233</v>
      </c>
      <c r="B74" s="10" t="s">
        <v>519</v>
      </c>
      <c r="C74" s="14">
        <v>196</v>
      </c>
      <c r="D74" s="15" t="s">
        <v>450</v>
      </c>
    </row>
    <row r="75" spans="1:4" ht="15">
      <c r="A75" s="12" t="s">
        <v>234</v>
      </c>
      <c r="B75" s="10" t="s">
        <v>520</v>
      </c>
      <c r="C75" s="14">
        <v>457</v>
      </c>
      <c r="D75" s="15" t="s">
        <v>450</v>
      </c>
    </row>
    <row r="76" spans="1:4" ht="15">
      <c r="A76" s="12" t="s">
        <v>235</v>
      </c>
      <c r="B76" s="10" t="s">
        <v>521</v>
      </c>
      <c r="C76" s="14">
        <v>37</v>
      </c>
      <c r="D76" s="15" t="s">
        <v>450</v>
      </c>
    </row>
    <row r="77" spans="1:4" ht="15">
      <c r="A77" s="12" t="s">
        <v>128</v>
      </c>
      <c r="B77" s="10" t="s">
        <v>522</v>
      </c>
      <c r="C77" s="14">
        <v>1841</v>
      </c>
      <c r="D77" s="15" t="s">
        <v>446</v>
      </c>
    </row>
    <row r="78" spans="1:4" ht="15">
      <c r="A78" s="12" t="s">
        <v>129</v>
      </c>
      <c r="B78" s="10" t="s">
        <v>523</v>
      </c>
      <c r="C78" s="14">
        <v>201</v>
      </c>
      <c r="D78" s="15" t="s">
        <v>450</v>
      </c>
    </row>
    <row r="79" spans="1:4" ht="15">
      <c r="A79" s="12" t="s">
        <v>236</v>
      </c>
      <c r="B79" s="10" t="s">
        <v>524</v>
      </c>
      <c r="C79" s="14">
        <v>314</v>
      </c>
      <c r="D79" s="15" t="s">
        <v>450</v>
      </c>
    </row>
    <row r="80" spans="1:4" ht="15">
      <c r="A80" s="12" t="s">
        <v>130</v>
      </c>
      <c r="B80" s="10" t="s">
        <v>525</v>
      </c>
      <c r="C80" s="14">
        <v>160</v>
      </c>
      <c r="D80" s="15" t="s">
        <v>450</v>
      </c>
    </row>
    <row r="81" spans="1:4" ht="15">
      <c r="A81" s="12" t="s">
        <v>131</v>
      </c>
      <c r="B81" s="10" t="s">
        <v>526</v>
      </c>
      <c r="C81" s="14">
        <v>156</v>
      </c>
      <c r="D81" s="15" t="s">
        <v>450</v>
      </c>
    </row>
    <row r="82" spans="1:4" ht="15">
      <c r="A82" s="12" t="s">
        <v>180</v>
      </c>
      <c r="B82" s="10" t="s">
        <v>527</v>
      </c>
      <c r="C82" s="14">
        <v>290</v>
      </c>
      <c r="D82" s="15" t="s">
        <v>450</v>
      </c>
    </row>
    <row r="83" spans="1:4" ht="15">
      <c r="A83" s="12" t="s">
        <v>133</v>
      </c>
      <c r="B83" s="10" t="s">
        <v>528</v>
      </c>
      <c r="C83" s="14">
        <v>86</v>
      </c>
      <c r="D83" s="15" t="s">
        <v>450</v>
      </c>
    </row>
    <row r="84" spans="1:4" ht="15">
      <c r="A84" s="12" t="s">
        <v>134</v>
      </c>
      <c r="B84" s="10" t="s">
        <v>529</v>
      </c>
      <c r="C84" s="14">
        <v>1971</v>
      </c>
      <c r="D84" s="15" t="s">
        <v>446</v>
      </c>
    </row>
    <row r="85" spans="1:4" ht="15">
      <c r="A85" s="12" t="s">
        <v>237</v>
      </c>
      <c r="B85" s="10" t="s">
        <v>530</v>
      </c>
      <c r="C85" s="14">
        <v>2388</v>
      </c>
      <c r="D85" s="15" t="s">
        <v>446</v>
      </c>
    </row>
    <row r="86" spans="1:4" ht="15">
      <c r="A86" s="12" t="s">
        <v>135</v>
      </c>
      <c r="B86" s="10" t="s">
        <v>531</v>
      </c>
      <c r="C86" s="14">
        <v>628</v>
      </c>
      <c r="D86" s="15" t="s">
        <v>450</v>
      </c>
    </row>
    <row r="87" spans="1:4" ht="15">
      <c r="A87" s="12" t="s">
        <v>136</v>
      </c>
      <c r="B87" s="10" t="s">
        <v>532</v>
      </c>
      <c r="C87" s="14">
        <v>468</v>
      </c>
      <c r="D87" s="15" t="s">
        <v>450</v>
      </c>
    </row>
    <row r="88" spans="1:4" ht="15">
      <c r="A88" s="12" t="s">
        <v>238</v>
      </c>
      <c r="B88" s="10" t="s">
        <v>533</v>
      </c>
      <c r="C88" s="14">
        <v>5739</v>
      </c>
      <c r="D88" s="15" t="s">
        <v>446</v>
      </c>
    </row>
    <row r="89" spans="1:4" ht="15">
      <c r="A89" s="12" t="s">
        <v>137</v>
      </c>
      <c r="B89" s="10" t="s">
        <v>534</v>
      </c>
      <c r="C89" s="14">
        <v>237</v>
      </c>
      <c r="D89" s="15" t="s">
        <v>450</v>
      </c>
    </row>
    <row r="90" spans="1:4" ht="15">
      <c r="A90" s="12" t="s">
        <v>138</v>
      </c>
      <c r="B90" s="10" t="s">
        <v>535</v>
      </c>
      <c r="C90" s="14">
        <v>1281</v>
      </c>
      <c r="D90" s="15" t="s">
        <v>446</v>
      </c>
    </row>
    <row r="91" spans="1:4" ht="15">
      <c r="A91" s="12" t="s">
        <v>139</v>
      </c>
      <c r="B91" s="10" t="s">
        <v>536</v>
      </c>
      <c r="C91" s="14">
        <v>3184</v>
      </c>
      <c r="D91" s="15" t="s">
        <v>446</v>
      </c>
    </row>
    <row r="92" spans="1:4" ht="15">
      <c r="A92" s="12" t="s">
        <v>140</v>
      </c>
      <c r="B92" s="10" t="s">
        <v>537</v>
      </c>
      <c r="C92" s="14">
        <v>204</v>
      </c>
      <c r="D92" s="15" t="s">
        <v>450</v>
      </c>
    </row>
    <row r="93" spans="1:4" ht="15">
      <c r="A93" s="12" t="s">
        <v>239</v>
      </c>
      <c r="B93" s="10" t="s">
        <v>538</v>
      </c>
      <c r="C93" s="14">
        <v>781</v>
      </c>
      <c r="D93" s="15" t="s">
        <v>450</v>
      </c>
    </row>
    <row r="94" spans="1:4" ht="15">
      <c r="A94" s="12" t="s">
        <v>240</v>
      </c>
      <c r="B94" s="10" t="s">
        <v>539</v>
      </c>
      <c r="C94" s="14">
        <v>1356</v>
      </c>
      <c r="D94" s="15" t="s">
        <v>446</v>
      </c>
    </row>
    <row r="95" spans="1:4" ht="15">
      <c r="A95" s="12" t="s">
        <v>241</v>
      </c>
      <c r="B95" s="10" t="s">
        <v>540</v>
      </c>
      <c r="C95" s="14">
        <v>632</v>
      </c>
      <c r="D95" s="15" t="s">
        <v>450</v>
      </c>
    </row>
    <row r="96" spans="1:4" ht="15">
      <c r="A96" s="12" t="s">
        <v>242</v>
      </c>
      <c r="B96" s="10" t="s">
        <v>541</v>
      </c>
      <c r="C96" s="14">
        <v>163</v>
      </c>
      <c r="D96" s="15" t="s">
        <v>450</v>
      </c>
    </row>
    <row r="97" spans="1:4" ht="15">
      <c r="A97" s="12" t="s">
        <v>243</v>
      </c>
      <c r="B97" s="10" t="s">
        <v>542</v>
      </c>
      <c r="C97" s="14">
        <v>347</v>
      </c>
      <c r="D97" s="15" t="s">
        <v>450</v>
      </c>
    </row>
    <row r="98" spans="1:4" ht="15">
      <c r="A98" s="12" t="s">
        <v>244</v>
      </c>
      <c r="B98" s="10" t="s">
        <v>543</v>
      </c>
      <c r="C98" s="14">
        <v>218</v>
      </c>
      <c r="D98" s="15" t="s">
        <v>450</v>
      </c>
    </row>
    <row r="99" spans="1:4" ht="15">
      <c r="A99" s="12" t="s">
        <v>141</v>
      </c>
      <c r="B99" s="10" t="s">
        <v>544</v>
      </c>
      <c r="C99" s="14">
        <v>314</v>
      </c>
      <c r="D99" s="15" t="s">
        <v>450</v>
      </c>
    </row>
    <row r="100" spans="1:4" ht="15">
      <c r="A100" s="12" t="s">
        <v>142</v>
      </c>
      <c r="B100" s="10" t="s">
        <v>545</v>
      </c>
      <c r="C100" s="14">
        <v>160</v>
      </c>
      <c r="D100" s="15" t="s">
        <v>450</v>
      </c>
    </row>
    <row r="101" spans="1:4" ht="15">
      <c r="A101" s="12" t="s">
        <v>143</v>
      </c>
      <c r="B101" s="10" t="s">
        <v>546</v>
      </c>
      <c r="C101" s="14">
        <v>312</v>
      </c>
      <c r="D101" s="15" t="s">
        <v>450</v>
      </c>
    </row>
    <row r="102" spans="1:4" ht="15">
      <c r="A102" s="12" t="s">
        <v>144</v>
      </c>
      <c r="B102" s="10" t="s">
        <v>547</v>
      </c>
      <c r="C102" s="14">
        <v>725</v>
      </c>
      <c r="D102" s="15" t="s">
        <v>450</v>
      </c>
    </row>
    <row r="103" spans="1:4" ht="15">
      <c r="A103" s="12" t="s">
        <v>145</v>
      </c>
      <c r="B103" s="10" t="s">
        <v>548</v>
      </c>
      <c r="C103" s="14">
        <v>533</v>
      </c>
      <c r="D103" s="15" t="s">
        <v>450</v>
      </c>
    </row>
    <row r="104" spans="1:4" ht="15">
      <c r="A104" s="12" t="s">
        <v>146</v>
      </c>
      <c r="B104" s="10" t="s">
        <v>549</v>
      </c>
      <c r="C104" s="14">
        <v>558</v>
      </c>
      <c r="D104" s="15" t="s">
        <v>450</v>
      </c>
    </row>
    <row r="105" spans="1:4" ht="15">
      <c r="A105" s="12" t="s">
        <v>202</v>
      </c>
      <c r="B105" s="10" t="s">
        <v>550</v>
      </c>
      <c r="C105" s="14">
        <v>306</v>
      </c>
      <c r="D105" s="15" t="s">
        <v>450</v>
      </c>
    </row>
    <row r="106" spans="1:4" ht="15">
      <c r="A106" s="12" t="s">
        <v>147</v>
      </c>
      <c r="B106" s="10" t="s">
        <v>551</v>
      </c>
      <c r="C106" s="14">
        <v>1549</v>
      </c>
      <c r="D106" s="15" t="s">
        <v>446</v>
      </c>
    </row>
    <row r="107" spans="1:4" ht="15">
      <c r="A107" s="12" t="s">
        <v>245</v>
      </c>
      <c r="B107" s="10" t="s">
        <v>552</v>
      </c>
      <c r="C107" s="14">
        <v>198</v>
      </c>
      <c r="D107" s="15" t="s">
        <v>450</v>
      </c>
    </row>
    <row r="108" spans="1:4" ht="15">
      <c r="A108" s="12" t="s">
        <v>246</v>
      </c>
      <c r="B108" s="10" t="s">
        <v>553</v>
      </c>
      <c r="C108" s="14">
        <v>1397</v>
      </c>
      <c r="D108" s="15" t="s">
        <v>446</v>
      </c>
    </row>
    <row r="109" spans="1:4" ht="15">
      <c r="A109" s="12" t="s">
        <v>247</v>
      </c>
      <c r="B109" s="10" t="s">
        <v>554</v>
      </c>
      <c r="C109" s="14">
        <v>251</v>
      </c>
      <c r="D109" s="15" t="s">
        <v>450</v>
      </c>
    </row>
    <row r="110" spans="1:4" ht="15">
      <c r="A110" s="12" t="s">
        <v>248</v>
      </c>
      <c r="B110" s="10" t="s">
        <v>555</v>
      </c>
      <c r="C110" s="14">
        <v>249</v>
      </c>
      <c r="D110" s="15" t="s">
        <v>450</v>
      </c>
    </row>
    <row r="111" spans="1:4" ht="15">
      <c r="A111" s="12" t="s">
        <v>148</v>
      </c>
      <c r="B111" s="10" t="s">
        <v>556</v>
      </c>
      <c r="C111" s="14">
        <v>677</v>
      </c>
      <c r="D111" s="15" t="s">
        <v>450</v>
      </c>
    </row>
    <row r="112" spans="1:4" ht="15">
      <c r="A112" s="12" t="s">
        <v>149</v>
      </c>
      <c r="B112" s="10" t="s">
        <v>557</v>
      </c>
      <c r="C112" s="14">
        <v>457</v>
      </c>
      <c r="D112" s="15" t="s">
        <v>450</v>
      </c>
    </row>
    <row r="113" spans="1:4" ht="15">
      <c r="A113" s="12" t="s">
        <v>181</v>
      </c>
      <c r="B113" s="10" t="s">
        <v>558</v>
      </c>
      <c r="C113" s="14">
        <v>386</v>
      </c>
      <c r="D113" s="15" t="s">
        <v>450</v>
      </c>
    </row>
    <row r="114" spans="1:4" ht="15">
      <c r="A114" s="12" t="s">
        <v>150</v>
      </c>
      <c r="B114" s="10" t="s">
        <v>559</v>
      </c>
      <c r="C114" s="14">
        <v>979</v>
      </c>
      <c r="D114" s="15" t="s">
        <v>450</v>
      </c>
    </row>
    <row r="115" spans="1:4" ht="15">
      <c r="A115" s="12" t="s">
        <v>151</v>
      </c>
      <c r="B115" s="10" t="s">
        <v>560</v>
      </c>
      <c r="C115" s="14">
        <v>322</v>
      </c>
      <c r="D115" s="15" t="s">
        <v>450</v>
      </c>
    </row>
    <row r="116" spans="1:4" ht="15">
      <c r="A116" s="12" t="s">
        <v>152</v>
      </c>
      <c r="B116" s="10" t="s">
        <v>561</v>
      </c>
      <c r="C116" s="14">
        <v>425</v>
      </c>
      <c r="D116" s="15" t="s">
        <v>450</v>
      </c>
    </row>
    <row r="117" spans="1:4" ht="15">
      <c r="A117" s="12" t="s">
        <v>153</v>
      </c>
      <c r="B117" s="10" t="s">
        <v>562</v>
      </c>
      <c r="C117" s="14">
        <v>2600</v>
      </c>
      <c r="D117" s="15" t="s">
        <v>446</v>
      </c>
    </row>
    <row r="118" spans="1:4" ht="15">
      <c r="A118" s="12" t="s">
        <v>154</v>
      </c>
      <c r="B118" s="10" t="s">
        <v>563</v>
      </c>
      <c r="C118" s="14">
        <v>320</v>
      </c>
      <c r="D118" s="15" t="s">
        <v>450</v>
      </c>
    </row>
    <row r="119" spans="1:4" ht="15">
      <c r="A119" s="12" t="s">
        <v>251</v>
      </c>
      <c r="B119" s="10" t="s">
        <v>564</v>
      </c>
      <c r="C119" s="14">
        <v>206</v>
      </c>
      <c r="D119" s="15" t="s">
        <v>450</v>
      </c>
    </row>
    <row r="120" spans="1:4" ht="15">
      <c r="A120" s="12" t="s">
        <v>155</v>
      </c>
      <c r="B120" s="10" t="s">
        <v>565</v>
      </c>
      <c r="C120" s="14">
        <v>166</v>
      </c>
      <c r="D120" s="15" t="s">
        <v>450</v>
      </c>
    </row>
    <row r="121" spans="1:4" ht="15">
      <c r="A121" s="12" t="s">
        <v>252</v>
      </c>
      <c r="B121" s="10" t="s">
        <v>566</v>
      </c>
      <c r="C121" s="14">
        <v>567</v>
      </c>
      <c r="D121" s="15" t="s">
        <v>450</v>
      </c>
    </row>
    <row r="122" spans="1:4" ht="15">
      <c r="A122" s="12" t="s">
        <v>190</v>
      </c>
      <c r="B122" s="10" t="s">
        <v>567</v>
      </c>
      <c r="C122" s="14">
        <v>80</v>
      </c>
      <c r="D122" s="15" t="s">
        <v>450</v>
      </c>
    </row>
    <row r="123" spans="1:4" ht="15">
      <c r="A123" s="12" t="s">
        <v>156</v>
      </c>
      <c r="B123" s="10" t="s">
        <v>568</v>
      </c>
      <c r="C123" s="14">
        <v>871</v>
      </c>
      <c r="D123" s="15" t="s">
        <v>450</v>
      </c>
    </row>
    <row r="124" spans="1:4" ht="15">
      <c r="A124" s="12" t="s">
        <v>157</v>
      </c>
      <c r="B124" s="10" t="s">
        <v>569</v>
      </c>
      <c r="C124" s="14">
        <v>164</v>
      </c>
      <c r="D124" s="15" t="s">
        <v>450</v>
      </c>
    </row>
    <row r="125" spans="1:4" ht="15">
      <c r="A125" s="12" t="s">
        <v>253</v>
      </c>
      <c r="B125" s="10" t="s">
        <v>570</v>
      </c>
      <c r="C125" s="14">
        <v>581</v>
      </c>
      <c r="D125" s="15" t="s">
        <v>450</v>
      </c>
    </row>
    <row r="126" spans="1:4" ht="15">
      <c r="A126" s="12" t="s">
        <v>158</v>
      </c>
      <c r="B126" s="10" t="s">
        <v>571</v>
      </c>
      <c r="C126" s="14">
        <v>113</v>
      </c>
      <c r="D126" s="15" t="s">
        <v>450</v>
      </c>
    </row>
    <row r="127" spans="1:4" ht="15">
      <c r="A127" s="12" t="s">
        <v>159</v>
      </c>
      <c r="B127" s="10" t="s">
        <v>572</v>
      </c>
      <c r="C127" s="14">
        <v>3481</v>
      </c>
      <c r="D127" s="15" t="s">
        <v>446</v>
      </c>
    </row>
    <row r="128" spans="1:4" ht="15">
      <c r="A128" s="12" t="s">
        <v>160</v>
      </c>
      <c r="B128" s="10" t="s">
        <v>573</v>
      </c>
      <c r="C128" s="14">
        <v>286</v>
      </c>
      <c r="D128" s="15" t="s">
        <v>450</v>
      </c>
    </row>
    <row r="129" spans="1:4" ht="15">
      <c r="A129" s="12" t="s">
        <v>161</v>
      </c>
      <c r="B129" s="10" t="s">
        <v>574</v>
      </c>
      <c r="C129" s="14">
        <v>2007</v>
      </c>
      <c r="D129" s="15" t="s">
        <v>446</v>
      </c>
    </row>
    <row r="130" spans="1:4" ht="15">
      <c r="A130" s="12" t="s">
        <v>254</v>
      </c>
      <c r="B130" s="10" t="s">
        <v>575</v>
      </c>
      <c r="C130" s="14">
        <v>412</v>
      </c>
      <c r="D130" s="15" t="s">
        <v>450</v>
      </c>
    </row>
    <row r="131" spans="1:4" ht="15">
      <c r="A131" s="12" t="s">
        <v>162</v>
      </c>
      <c r="B131" s="10" t="s">
        <v>576</v>
      </c>
      <c r="C131" s="14">
        <v>82</v>
      </c>
      <c r="D131" s="15" t="s">
        <v>450</v>
      </c>
    </row>
    <row r="132" spans="1:4" ht="15">
      <c r="A132" s="12" t="s">
        <v>255</v>
      </c>
      <c r="B132" s="10" t="s">
        <v>577</v>
      </c>
      <c r="C132" s="14">
        <v>187</v>
      </c>
      <c r="D132" s="15" t="s">
        <v>450</v>
      </c>
    </row>
    <row r="133" spans="1:4" ht="15">
      <c r="A133" s="12" t="s">
        <v>256</v>
      </c>
      <c r="B133" s="10" t="s">
        <v>578</v>
      </c>
      <c r="C133" s="14">
        <v>124</v>
      </c>
      <c r="D133" s="15" t="s">
        <v>450</v>
      </c>
    </row>
    <row r="134" spans="1:4" ht="15">
      <c r="A134" s="12" t="s">
        <v>163</v>
      </c>
      <c r="B134" s="10" t="s">
        <v>579</v>
      </c>
      <c r="C134" s="14">
        <v>74</v>
      </c>
      <c r="D134" s="15" t="s">
        <v>450</v>
      </c>
    </row>
    <row r="135" spans="1:4" ht="15">
      <c r="A135" s="12" t="s">
        <v>164</v>
      </c>
      <c r="B135" s="10" t="s">
        <v>580</v>
      </c>
      <c r="C135" s="14">
        <v>1732</v>
      </c>
      <c r="D135" s="15" t="s">
        <v>446</v>
      </c>
    </row>
    <row r="136" spans="1:4" ht="15">
      <c r="A136" s="12" t="s">
        <v>165</v>
      </c>
      <c r="B136" s="10" t="s">
        <v>581</v>
      </c>
      <c r="C136" s="14">
        <v>1977</v>
      </c>
      <c r="D136" s="15" t="s">
        <v>446</v>
      </c>
    </row>
    <row r="137" spans="1:4" ht="15">
      <c r="A137" s="12" t="s">
        <v>166</v>
      </c>
      <c r="B137" s="10" t="s">
        <v>582</v>
      </c>
      <c r="C137" s="14">
        <v>2599</v>
      </c>
      <c r="D137" s="15" t="s">
        <v>446</v>
      </c>
    </row>
    <row r="138" spans="1:4" ht="15">
      <c r="A138" s="12" t="s">
        <v>168</v>
      </c>
      <c r="B138" s="10" t="s">
        <v>583</v>
      </c>
      <c r="C138" s="14">
        <v>3714</v>
      </c>
      <c r="D138" s="15" t="s">
        <v>446</v>
      </c>
    </row>
    <row r="139" spans="1:4" ht="15">
      <c r="A139" s="12" t="s">
        <v>169</v>
      </c>
      <c r="B139" s="10" t="s">
        <v>584</v>
      </c>
      <c r="C139" s="14">
        <v>1094</v>
      </c>
      <c r="D139" s="15" t="s">
        <v>446</v>
      </c>
    </row>
    <row r="140" spans="1:4" ht="15">
      <c r="A140" s="12" t="s">
        <v>170</v>
      </c>
      <c r="B140" s="10" t="s">
        <v>585</v>
      </c>
      <c r="C140" s="14">
        <v>2332</v>
      </c>
      <c r="D140" s="15" t="s">
        <v>446</v>
      </c>
    </row>
    <row r="141" spans="1:4" ht="15">
      <c r="A141" s="12" t="s">
        <v>171</v>
      </c>
      <c r="B141" s="10" t="s">
        <v>586</v>
      </c>
      <c r="C141" s="14">
        <v>993</v>
      </c>
      <c r="D141" s="15" t="s">
        <v>450</v>
      </c>
    </row>
    <row r="142" spans="1:4" ht="15">
      <c r="A142" s="12" t="s">
        <v>258</v>
      </c>
      <c r="B142" s="10" t="s">
        <v>587</v>
      </c>
      <c r="C142" s="14">
        <v>162</v>
      </c>
      <c r="D142" s="15" t="s">
        <v>450</v>
      </c>
    </row>
    <row r="143" spans="1:4" ht="15">
      <c r="A143" s="12" t="s">
        <v>172</v>
      </c>
      <c r="B143" s="10" t="s">
        <v>588</v>
      </c>
      <c r="C143" s="14">
        <v>178</v>
      </c>
      <c r="D143" s="15" t="s">
        <v>450</v>
      </c>
    </row>
    <row r="144" spans="1:4" ht="15">
      <c r="A144" s="12" t="s">
        <v>173</v>
      </c>
      <c r="B144" s="10" t="s">
        <v>589</v>
      </c>
      <c r="C144" s="14">
        <v>61</v>
      </c>
      <c r="D144" s="15" t="s">
        <v>450</v>
      </c>
    </row>
    <row r="145" spans="1:4" ht="15">
      <c r="A145" s="12" t="s">
        <v>174</v>
      </c>
      <c r="B145" s="10" t="s">
        <v>590</v>
      </c>
      <c r="C145" s="14">
        <v>822</v>
      </c>
      <c r="D145" s="15" t="s">
        <v>450</v>
      </c>
    </row>
    <row r="146" spans="1:4" ht="15">
      <c r="A146" s="12" t="s">
        <v>175</v>
      </c>
      <c r="B146" s="10" t="s">
        <v>591</v>
      </c>
      <c r="C146" s="14">
        <v>682</v>
      </c>
      <c r="D146" s="15" t="s">
        <v>450</v>
      </c>
    </row>
    <row r="147" spans="1:4" ht="15">
      <c r="A147" s="12" t="s">
        <v>259</v>
      </c>
      <c r="B147" s="10" t="s">
        <v>592</v>
      </c>
      <c r="C147" s="14">
        <v>155</v>
      </c>
      <c r="D147" s="15" t="s">
        <v>450</v>
      </c>
    </row>
    <row r="148" spans="1:4" ht="15">
      <c r="A148" s="12" t="s">
        <v>176</v>
      </c>
      <c r="B148" s="10" t="s">
        <v>593</v>
      </c>
      <c r="C148" s="14">
        <v>57</v>
      </c>
      <c r="D148" s="15" t="s">
        <v>450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Lynn Christel</dc:creator>
  <cp:keywords/>
  <dc:description/>
  <cp:lastModifiedBy>Fornecker, Gene</cp:lastModifiedBy>
  <cp:lastPrinted>2024-01-17T18:36:04Z</cp:lastPrinted>
  <dcterms:created xsi:type="dcterms:W3CDTF">1999-02-17T20:47:38Z</dcterms:created>
  <dcterms:modified xsi:type="dcterms:W3CDTF">2024-01-17T23:06:31Z</dcterms:modified>
  <cp:category/>
  <cp:version/>
  <cp:contentType/>
  <cp:contentStatus/>
</cp:coreProperties>
</file>