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2070" windowWidth="10290" windowHeight="7110" activeTab="0"/>
  </bookViews>
  <sheets>
    <sheet name="Calculation Form" sheetId="1" r:id="rId1"/>
    <sheet name="Inputs" sheetId="2" r:id="rId2"/>
    <sheet name="Sheet3" sheetId="3" r:id="rId3"/>
    <sheet name="Sheet1" sheetId="4" r:id="rId4"/>
  </sheets>
  <externalReferences>
    <externalReference r:id="rId7"/>
  </externalReferences>
  <definedNames>
    <definedName name="Inputs">'Inputs'!$A$2:$I$181</definedName>
    <definedName name="Values">'[1]Inputs'!$A$2:$I$181</definedName>
  </definedNames>
  <calcPr fullCalcOnLoad="1"/>
</workbook>
</file>

<file path=xl/sharedStrings.xml><?xml version="1.0" encoding="utf-8"?>
<sst xmlns="http://schemas.openxmlformats.org/spreadsheetml/2006/main" count="587" uniqueCount="428">
  <si>
    <t>Enter District Number:</t>
  </si>
  <si>
    <t>DISTRICT</t>
  </si>
  <si>
    <t>At-risk Pupil Count</t>
  </si>
  <si>
    <t>Funded Pupil Count</t>
  </si>
  <si>
    <t>K-12 Membership</t>
  </si>
  <si>
    <t>Adjusted District Per-Pupil Revenue</t>
  </si>
  <si>
    <t>District Per-Pupil Revenue</t>
  </si>
  <si>
    <t>Total At-Risk Funding</t>
  </si>
  <si>
    <t>TOTAL PROGRAM</t>
  </si>
  <si>
    <t>Total Program Funding</t>
  </si>
  <si>
    <t>Less: Charter School Count</t>
  </si>
  <si>
    <t>District Adjusted Pupil Count</t>
  </si>
  <si>
    <t>District Per Pupil At-Risk Funding</t>
  </si>
  <si>
    <t xml:space="preserve">Total Formula Per Pupil Funding </t>
  </si>
  <si>
    <t>Charter Total Program (Adjusted)</t>
  </si>
  <si>
    <t>Charter Total Program (Unadjusted)</t>
  </si>
  <si>
    <t>Adjusted Charter Per-Pupil Revenue</t>
  </si>
  <si>
    <t>At-risk Funding to (from) Charter</t>
  </si>
  <si>
    <t>Adjusted At-risk Per Pupil Funding</t>
  </si>
  <si>
    <t>CALCULATION ELEMENTS</t>
  </si>
  <si>
    <t>Percentage of Pupils Eligible for Free Lunch (At-risk Pupil Count divided by K-12 Membership)</t>
  </si>
  <si>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</si>
  <si>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</si>
  <si>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</si>
  <si>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</si>
  <si>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</si>
  <si>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</si>
  <si>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</si>
  <si>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</si>
  <si>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</si>
  <si>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</si>
  <si>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</si>
  <si>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</si>
  <si>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</si>
  <si>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</si>
  <si>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</si>
  <si>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</si>
  <si>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</si>
  <si>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</si>
  <si>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</si>
  <si>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</si>
  <si>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</si>
  <si>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</si>
  <si>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</si>
  <si>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</si>
  <si>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</si>
  <si>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</si>
  <si>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</si>
  <si>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</si>
  <si>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</si>
  <si>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</si>
  <si>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</si>
  <si>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</si>
  <si>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</si>
  <si>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</si>
  <si>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</si>
  <si>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</si>
  <si>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</si>
  <si>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</si>
  <si>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</si>
  <si>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</si>
  <si>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</si>
  <si>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</si>
  <si>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</si>
  <si>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</si>
  <si>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</si>
  <si>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</si>
  <si>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</si>
  <si>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</si>
  <si>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</si>
  <si>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</si>
  <si>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</si>
  <si>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</si>
  <si>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</si>
  <si>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</si>
  <si>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</si>
  <si>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</si>
  <si>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</si>
  <si>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</si>
  <si>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</si>
  <si>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</si>
  <si>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</si>
  <si>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</si>
  <si>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</si>
  <si>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</si>
  <si>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</si>
  <si>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</si>
  <si>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</si>
  <si>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</si>
  <si>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</si>
  <si>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</si>
  <si>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</si>
  <si>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</si>
  <si>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</si>
  <si>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</si>
  <si>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</si>
  <si>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</si>
  <si>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</si>
  <si>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</si>
  <si>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</si>
  <si>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</si>
  <si>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</si>
  <si>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</si>
  <si>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</si>
  <si>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</si>
  <si>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</si>
  <si>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</si>
  <si>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</si>
  <si>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</si>
  <si>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</si>
  <si>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</si>
  <si>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</si>
  <si>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</si>
  <si>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</si>
  <si>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</si>
  <si>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</si>
  <si>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</si>
  <si>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</si>
  <si>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</si>
  <si>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</si>
  <si>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</si>
  <si>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</si>
  <si>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</si>
  <si>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</si>
  <si>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</si>
  <si>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</si>
  <si>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</si>
  <si>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</si>
  <si>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</si>
  <si>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</si>
  <si>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</si>
  <si>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</si>
  <si>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</si>
  <si>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</si>
  <si>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</si>
  <si>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</si>
  <si>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</si>
  <si>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</si>
  <si>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</si>
  <si>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</si>
  <si>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</si>
  <si>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</si>
  <si>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</si>
  <si>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</si>
  <si>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</si>
  <si>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</si>
  <si>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</si>
  <si>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</si>
  <si>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</si>
  <si>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</si>
  <si>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</si>
  <si>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</si>
  <si>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</si>
  <si>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</si>
  <si>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</si>
  <si>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</si>
  <si>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</si>
  <si>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</si>
  <si>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</si>
  <si>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</si>
  <si>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</si>
  <si>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</si>
  <si>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</si>
  <si>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</si>
  <si>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</si>
  <si>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</si>
  <si>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</si>
  <si>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</si>
  <si>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</si>
  <si>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</si>
  <si>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</si>
  <si>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</si>
  <si>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</si>
  <si>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</si>
  <si>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</si>
  <si>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</si>
  <si>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</si>
  <si>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</si>
  <si>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</si>
  <si>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</si>
  <si>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</si>
  <si>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</si>
  <si>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</si>
  <si>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</si>
  <si>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</si>
  <si>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</si>
  <si>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</si>
  <si>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</si>
  <si>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</si>
  <si>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</si>
  <si>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</si>
  <si>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</si>
  <si>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</si>
  <si>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</si>
  <si>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</si>
  <si>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</si>
  <si>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</si>
  <si>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</si>
  <si>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</si>
  <si>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</si>
  <si>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</si>
  <si>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</si>
  <si>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</si>
  <si>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</si>
  <si>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</si>
  <si>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</si>
  <si>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</si>
  <si>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</si>
  <si>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</si>
  <si>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</si>
  <si>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</si>
  <si>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</si>
  <si>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</si>
  <si>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</si>
  <si>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</si>
  <si>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</si>
  <si>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</si>
  <si>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</si>
  <si>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</si>
  <si>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</si>
  <si>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</si>
  <si>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</si>
  <si>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</si>
  <si>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</si>
  <si>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</si>
  <si>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</si>
  <si>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</si>
  <si>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</si>
  <si>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</si>
  <si>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</si>
  <si>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</si>
  <si>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</si>
  <si>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District Code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</si>
  <si>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</si>
  <si>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</si>
  <si>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</si>
  <si>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</si>
  <si>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</si>
  <si>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</si>
  <si>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</si>
  <si>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</si>
  <si>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</si>
  <si>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</si>
  <si>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</si>
  <si>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</si>
  <si>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</si>
  <si>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</si>
  <si>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</si>
  <si>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</si>
  <si>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</si>
  <si>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</si>
  <si>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</si>
  <si>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</si>
  <si>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</si>
  <si>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</si>
  <si>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</si>
  <si>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</si>
  <si>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</si>
  <si>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</si>
  <si>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</si>
  <si>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</si>
  <si>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</si>
  <si>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</si>
  <si>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</si>
  <si>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</si>
  <si>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</si>
  <si>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</si>
  <si>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</si>
  <si>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</si>
  <si>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</si>
  <si>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</si>
  <si>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</si>
  <si>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</si>
  <si>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</si>
  <si>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</si>
  <si>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</si>
  <si>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</si>
  <si>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</si>
  <si>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</si>
  <si>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</si>
  <si>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</si>
  <si>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</si>
  <si>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</si>
  <si>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</si>
  <si>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</si>
  <si>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</si>
  <si>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</si>
  <si>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</si>
  <si>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</si>
  <si>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</si>
  <si>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</si>
  <si>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</si>
  <si>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</si>
  <si>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</si>
  <si>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</si>
  <si>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</si>
  <si>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</si>
  <si>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</si>
  <si>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</si>
  <si>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</si>
  <si>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</si>
  <si>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</si>
  <si>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</si>
  <si>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</si>
  <si>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</si>
  <si>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</si>
  <si>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</si>
  <si>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</si>
  <si>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</si>
  <si>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</si>
  <si>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</si>
  <si>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</si>
  <si>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</si>
  <si>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</si>
  <si>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</si>
  <si>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</si>
  <si>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</si>
  <si>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</si>
  <si>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</si>
  <si>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</si>
  <si>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</si>
  <si>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</si>
  <si>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</si>
  <si>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</si>
  <si>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</si>
  <si>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</si>
  <si>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</si>
  <si>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</si>
  <si>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</si>
  <si>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</si>
  <si>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</si>
  <si>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</si>
  <si>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</si>
  <si>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</si>
  <si>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</si>
  <si>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</si>
  <si>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</si>
  <si>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</si>
  <si>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</si>
  <si>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</si>
  <si>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</si>
  <si>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</si>
  <si>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</si>
  <si>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</si>
  <si>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</si>
  <si>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</si>
  <si>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</si>
  <si>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</si>
  <si>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</si>
  <si>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</si>
  <si>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</si>
  <si>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</si>
  <si>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</si>
  <si>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</si>
  <si>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</si>
  <si>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</si>
  <si>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</si>
  <si>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</si>
  <si>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</si>
  <si>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</si>
  <si>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</si>
  <si>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</si>
  <si>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</si>
  <si>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</si>
  <si>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</si>
  <si>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</si>
  <si>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</si>
  <si>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</si>
  <si>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</si>
  <si>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</si>
  <si>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</si>
  <si>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</si>
  <si>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</si>
  <si>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</si>
  <si>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</si>
  <si>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</si>
  <si>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</si>
  <si>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</si>
  <si>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</si>
  <si>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</si>
  <si>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</si>
  <si>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</si>
  <si>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</si>
  <si>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</si>
  <si>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</si>
  <si>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</si>
  <si>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</si>
  <si>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</si>
  <si>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</si>
  <si>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</si>
  <si>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</si>
  <si>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</si>
  <si>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</si>
  <si>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</si>
  <si>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</si>
  <si>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</si>
  <si>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</si>
  <si>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</si>
  <si>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</si>
  <si>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</si>
  <si>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</si>
  <si>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</si>
  <si>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</si>
  <si>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</si>
  <si>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</si>
  <si>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</si>
  <si>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</si>
  <si>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</si>
  <si>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</si>
  <si>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</si>
  <si>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</si>
  <si>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At-Risk Pupil Count</t>
  </si>
  <si>
    <t>Charter School Totals</t>
  </si>
  <si>
    <t>County</t>
  </si>
  <si>
    <t>District</t>
  </si>
  <si>
    <t>District Name</t>
  </si>
  <si>
    <t xml:space="preserve">Instructions: </t>
  </si>
  <si>
    <t>Step 1 - Enter district number</t>
  </si>
  <si>
    <t xml:space="preserve">Step 2 - Enter charter school fields indicated by yellow highlight.  </t>
  </si>
  <si>
    <t>Revised Total Program Funding</t>
  </si>
  <si>
    <t>SBSF</t>
  </si>
  <si>
    <t xml:space="preserve"> </t>
  </si>
  <si>
    <t>Negative Factor Total/Per Pupil</t>
  </si>
  <si>
    <t>Minimum Floor Funding</t>
  </si>
  <si>
    <t>Charter Per-Pupil Revenue (greater of floor or adjusted)</t>
  </si>
  <si>
    <t>Floor Funding (after Neg Factor)</t>
  </si>
  <si>
    <t>Charter School</t>
  </si>
  <si>
    <t>Negative Factor Total Program Funding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</si>
</sst>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_);\(#,##0.0\)"/>
    <numFmt numFmtId="166" formatCode="#,##0.0"/>
    <numFmt numFmtId="167" formatCode="_(* #,##0.0_);_(* \(#,##0.0\);_(* &quot;-&quot;?_);_(@_)"/>
    <numFmt numFmtId="168" formatCode="_(* #,##0_);_(* \(#,##0\);_(* &quot;-&quot;??_);_(@_)"/>
    <numFmt numFmtId="169" formatCode="_(* #,##0.0_);_(* \(#,##0.0\);_(* &quot;-&quot;??_);_(@_)"/>
    <numFmt numFmtId="170" formatCode="0.0000"/>
    <numFmt numFmtId="171" formatCode="0.00000"/>
    <numFmt numFmtId="172" formatCode="0.000000"/>
    <numFmt numFmtId="173" formatCode="0.000"/>
    <numFmt numFmtId="174" formatCode="#,##0.0000000_);[Red]\(#,##0.00000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40" fontId="5" fillId="0" borderId="0">
      <alignment/>
      <protection/>
    </xf>
    <xf numFmtId="4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NumberFormat="1" applyFont="1" applyAlignment="1">
      <alignment/>
    </xf>
    <xf numFmtId="0" fontId="0" fillId="0" borderId="0" xfId="0" applyAlignment="1" applyProtection="1">
      <alignment horizontal="left"/>
      <protection/>
    </xf>
    <xf numFmtId="4" fontId="0" fillId="0" borderId="0" xfId="0" applyNumberFormat="1" applyAlignment="1">
      <alignment/>
    </xf>
    <xf numFmtId="40" fontId="0" fillId="0" borderId="0" xfId="0" applyNumberFormat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 quotePrefix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39" fontId="0" fillId="0" borderId="0" xfId="0" applyNumberFormat="1" applyAlignment="1">
      <alignment/>
    </xf>
    <xf numFmtId="43" fontId="0" fillId="0" borderId="0" xfId="42" applyFont="1" applyAlignment="1">
      <alignment/>
    </xf>
    <xf numFmtId="49" fontId="0" fillId="33" borderId="0" xfId="0" applyNumberFormat="1" applyFill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40" fontId="3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40" fontId="41" fillId="0" borderId="0" xfId="0" applyNumberFormat="1" applyFont="1" applyFill="1" applyBorder="1" applyAlignment="1">
      <alignment wrapText="1"/>
    </xf>
    <xf numFmtId="40" fontId="0" fillId="0" borderId="0" xfId="58" applyFont="1" applyAlignment="1">
      <alignment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SFU\Institute%20Charter\Denver%20Adjusted%20At-risk%20Funding%20with%20Concentration#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ar Blair"/>
      <sheetName val="Original Form"/>
      <sheetName val="Calculation Form"/>
      <sheetName val="Inputs"/>
      <sheetName val="Sheet5"/>
      <sheetName val="Sheet4"/>
      <sheetName val="Sheet2"/>
      <sheetName val="Sheet3"/>
    </sheetNames>
    <sheetDataSet>
      <sheetData sheetId="3">
        <row r="2">
          <cell r="A2" t="str">
            <v>District Code</v>
          </cell>
          <cell r="D2" t="str">
            <v>Funded Pupil Count</v>
          </cell>
          <cell r="E2" t="str">
            <v>At-Risk Pupil Count</v>
          </cell>
          <cell r="F2" t="str">
            <v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5326.2</v>
          </cell>
          <cell r="E4">
            <v>2548</v>
          </cell>
          <cell r="F4">
            <v>5800.53</v>
          </cell>
          <cell r="G4">
            <v>2005793.99</v>
          </cell>
          <cell r="H4">
            <v>5210.5</v>
          </cell>
          <cell r="I4">
            <v>32900592.23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35710.5</v>
          </cell>
          <cell r="E5">
            <v>8338</v>
          </cell>
          <cell r="F5">
            <v>5824.91</v>
          </cell>
          <cell r="G5">
            <v>5585329.55</v>
          </cell>
          <cell r="H5">
            <v>35641.5</v>
          </cell>
          <cell r="I5">
            <v>213342986.32999998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6161.5</v>
          </cell>
          <cell r="E6">
            <v>4451</v>
          </cell>
          <cell r="F6">
            <v>5757.89</v>
          </cell>
          <cell r="G6">
            <v>4876651.77</v>
          </cell>
          <cell r="H6">
            <v>6059.5</v>
          </cell>
          <cell r="I6">
            <v>40353034.36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9842.5</v>
          </cell>
          <cell r="E7">
            <v>2726</v>
          </cell>
          <cell r="F7">
            <v>5766.79</v>
          </cell>
          <cell r="G7">
            <v>1807830.87</v>
          </cell>
          <cell r="H7">
            <v>9753.1</v>
          </cell>
          <cell r="I7">
            <v>58567457.6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1087</v>
          </cell>
          <cell r="E8">
            <v>174</v>
          </cell>
          <cell r="F8">
            <v>6220.36</v>
          </cell>
          <cell r="G8">
            <v>124469.37</v>
          </cell>
          <cell r="H8">
            <v>1079.6</v>
          </cell>
          <cell r="I8">
            <v>6885999.119999999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887</v>
          </cell>
          <cell r="E9">
            <v>86</v>
          </cell>
          <cell r="F9">
            <v>6350.27</v>
          </cell>
          <cell r="G9">
            <v>62804.2</v>
          </cell>
          <cell r="H9">
            <v>884.1</v>
          </cell>
          <cell r="I9">
            <v>5695496.25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10014.4</v>
          </cell>
          <cell r="E10">
            <v>6063</v>
          </cell>
          <cell r="F10">
            <v>5771.2</v>
          </cell>
          <cell r="G10">
            <v>5721973.26</v>
          </cell>
          <cell r="H10">
            <v>9739.3</v>
          </cell>
          <cell r="I10">
            <v>63517087.73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2329</v>
          </cell>
          <cell r="E11">
            <v>1223</v>
          </cell>
          <cell r="F11">
            <v>5515.48</v>
          </cell>
          <cell r="G11">
            <v>982627.19</v>
          </cell>
          <cell r="H11">
            <v>2263.8</v>
          </cell>
          <cell r="I11">
            <v>13829915.71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313</v>
          </cell>
          <cell r="E12">
            <v>168</v>
          </cell>
          <cell r="F12">
            <v>7615.87</v>
          </cell>
          <cell r="G12">
            <v>147138.69</v>
          </cell>
          <cell r="H12">
            <v>304.5</v>
          </cell>
          <cell r="I12">
            <v>2530907.34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3790.8</v>
          </cell>
          <cell r="E13">
            <v>1504</v>
          </cell>
          <cell r="F13">
            <v>5890.86</v>
          </cell>
          <cell r="G13">
            <v>1105393.25</v>
          </cell>
          <cell r="H13">
            <v>3561</v>
          </cell>
          <cell r="I13">
            <v>23436470.18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1703.5</v>
          </cell>
          <cell r="E14">
            <v>1027</v>
          </cell>
          <cell r="F14">
            <v>6171.39</v>
          </cell>
          <cell r="G14">
            <v>1083362</v>
          </cell>
          <cell r="H14">
            <v>1569.1</v>
          </cell>
          <cell r="I14">
            <v>11596323.94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45964</v>
          </cell>
          <cell r="E15">
            <v>6493</v>
          </cell>
          <cell r="F15">
            <v>5996.36</v>
          </cell>
          <cell r="G15">
            <v>4477453.31</v>
          </cell>
          <cell r="H15">
            <v>46071.9</v>
          </cell>
          <cell r="I15">
            <v>280094223.14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15634</v>
          </cell>
          <cell r="E16">
            <v>1996</v>
          </cell>
          <cell r="F16">
            <v>5858.79</v>
          </cell>
          <cell r="G16">
            <v>1344826.93</v>
          </cell>
          <cell r="H16">
            <v>15383.6</v>
          </cell>
          <cell r="I16">
            <v>92941168.42999999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209.5</v>
          </cell>
          <cell r="E17">
            <v>40</v>
          </cell>
          <cell r="F17">
            <v>9911.91</v>
          </cell>
          <cell r="G17">
            <v>45594.76</v>
          </cell>
          <cell r="H17">
            <v>207.5</v>
          </cell>
          <cell r="I17">
            <v>2122138.87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30494</v>
          </cell>
          <cell r="E18">
            <v>15939</v>
          </cell>
          <cell r="F18">
            <v>5908.44</v>
          </cell>
          <cell r="G18">
            <v>13353058.35</v>
          </cell>
          <cell r="H18">
            <v>30600</v>
          </cell>
          <cell r="I18">
            <v>193524928.32999998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494.9</v>
          </cell>
          <cell r="E19">
            <v>89</v>
          </cell>
          <cell r="F19">
            <v>6820.34</v>
          </cell>
          <cell r="G19">
            <v>69806.14</v>
          </cell>
          <cell r="H19">
            <v>467.5</v>
          </cell>
          <cell r="I19">
            <v>3445190.48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1621</v>
          </cell>
          <cell r="E20">
            <v>509</v>
          </cell>
          <cell r="F20">
            <v>5926.38</v>
          </cell>
          <cell r="G20">
            <v>348121.57</v>
          </cell>
          <cell r="H20">
            <v>1560.5</v>
          </cell>
          <cell r="I20">
            <v>9954784.040000001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189.8</v>
          </cell>
          <cell r="E21">
            <v>73</v>
          </cell>
          <cell r="F21">
            <v>9377.51</v>
          </cell>
          <cell r="G21">
            <v>78724.21</v>
          </cell>
          <cell r="H21">
            <v>162</v>
          </cell>
          <cell r="I21">
            <v>1858575.85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68.5</v>
          </cell>
          <cell r="E22">
            <v>32</v>
          </cell>
          <cell r="F22">
            <v>11571.42</v>
          </cell>
          <cell r="G22">
            <v>42582.82</v>
          </cell>
          <cell r="H22">
            <v>67</v>
          </cell>
          <cell r="I22">
            <v>835225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313.3</v>
          </cell>
          <cell r="E23">
            <v>160</v>
          </cell>
          <cell r="F23">
            <v>7436.32</v>
          </cell>
          <cell r="G23">
            <v>136828.27</v>
          </cell>
          <cell r="H23">
            <v>290.5</v>
          </cell>
          <cell r="I23">
            <v>2466627.02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472</v>
          </cell>
          <cell r="E24">
            <v>114</v>
          </cell>
          <cell r="F24">
            <v>6152.49</v>
          </cell>
          <cell r="G24">
            <v>80659.08</v>
          </cell>
          <cell r="H24">
            <v>476.9</v>
          </cell>
          <cell r="I24">
            <v>2824497.97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71.3</v>
          </cell>
          <cell r="E25">
            <v>27</v>
          </cell>
          <cell r="F25">
            <v>11510.59</v>
          </cell>
          <cell r="G25">
            <v>35740.38</v>
          </cell>
          <cell r="H25">
            <v>69.5</v>
          </cell>
          <cell r="I25">
            <v>856445.44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570.4</v>
          </cell>
          <cell r="E26">
            <v>350</v>
          </cell>
          <cell r="F26">
            <v>6053.11</v>
          </cell>
          <cell r="G26">
            <v>352073.38</v>
          </cell>
          <cell r="H26">
            <v>552</v>
          </cell>
          <cell r="I26">
            <v>3803310.76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250.8</v>
          </cell>
          <cell r="E27">
            <v>107</v>
          </cell>
          <cell r="F27">
            <v>8047.19</v>
          </cell>
          <cell r="G27">
            <v>99020.61</v>
          </cell>
          <cell r="H27">
            <v>235.5</v>
          </cell>
          <cell r="I27">
            <v>2117254.64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21324</v>
          </cell>
          <cell r="E28">
            <v>5383</v>
          </cell>
          <cell r="F28">
            <v>5864.51</v>
          </cell>
          <cell r="G28">
            <v>3630398.12</v>
          </cell>
          <cell r="H28">
            <v>21283.1</v>
          </cell>
          <cell r="I28">
            <v>128685296.53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27081</v>
          </cell>
          <cell r="E29">
            <v>3837</v>
          </cell>
          <cell r="F29">
            <v>6001.86</v>
          </cell>
          <cell r="G29">
            <v>2648349.74</v>
          </cell>
          <cell r="H29">
            <v>27069</v>
          </cell>
          <cell r="I29">
            <v>165184659.57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946.4</v>
          </cell>
          <cell r="E30">
            <v>207</v>
          </cell>
          <cell r="F30">
            <v>6136.02</v>
          </cell>
          <cell r="G30">
            <v>146067.88</v>
          </cell>
          <cell r="H30">
            <v>924</v>
          </cell>
          <cell r="I30">
            <v>5953194.07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1174</v>
          </cell>
          <cell r="E31">
            <v>376</v>
          </cell>
          <cell r="F31">
            <v>5925.69</v>
          </cell>
          <cell r="G31">
            <v>256966.62</v>
          </cell>
          <cell r="H31">
            <v>1160.1</v>
          </cell>
          <cell r="I31">
            <v>7213728.83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104.5</v>
          </cell>
          <cell r="E32">
            <v>65</v>
          </cell>
          <cell r="F32">
            <v>10833.13</v>
          </cell>
          <cell r="G32">
            <v>80977.67</v>
          </cell>
          <cell r="H32">
            <v>97.5</v>
          </cell>
          <cell r="I32">
            <v>1213040.13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242.6</v>
          </cell>
          <cell r="E33">
            <v>71</v>
          </cell>
          <cell r="F33">
            <v>8626.76</v>
          </cell>
          <cell r="G33">
            <v>70437.52</v>
          </cell>
          <cell r="H33">
            <v>234.5</v>
          </cell>
          <cell r="I33">
            <v>2163290.3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1100.6</v>
          </cell>
          <cell r="E34">
            <v>172</v>
          </cell>
          <cell r="F34">
            <v>6216.36</v>
          </cell>
          <cell r="G34">
            <v>122959.52</v>
          </cell>
          <cell r="H34">
            <v>1018.6</v>
          </cell>
          <cell r="I34">
            <v>6964680.649999999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1170.9</v>
          </cell>
          <cell r="E35">
            <v>664</v>
          </cell>
          <cell r="F35">
            <v>5725.84</v>
          </cell>
          <cell r="G35">
            <v>598611.22</v>
          </cell>
          <cell r="H35">
            <v>1115.2</v>
          </cell>
          <cell r="I35">
            <v>7302150.66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329.9</v>
          </cell>
          <cell r="E36">
            <v>136</v>
          </cell>
          <cell r="F36">
            <v>7409.2</v>
          </cell>
          <cell r="G36">
            <v>115879.86</v>
          </cell>
          <cell r="H36">
            <v>305.5</v>
          </cell>
          <cell r="I36">
            <v>2560174.28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316.9</v>
          </cell>
          <cell r="E37">
            <v>178</v>
          </cell>
          <cell r="F37">
            <v>7582.22</v>
          </cell>
          <cell r="G37">
            <v>155208.04</v>
          </cell>
          <cell r="H37">
            <v>307.1</v>
          </cell>
          <cell r="I37">
            <v>2558013.49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261.3</v>
          </cell>
          <cell r="E38">
            <v>166</v>
          </cell>
          <cell r="F38">
            <v>8093.08</v>
          </cell>
          <cell r="G38">
            <v>154496.81</v>
          </cell>
          <cell r="H38">
            <v>249</v>
          </cell>
          <cell r="I38">
            <v>2269217.46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297</v>
          </cell>
          <cell r="E39">
            <v>192</v>
          </cell>
          <cell r="F39">
            <v>7688.8</v>
          </cell>
          <cell r="G39">
            <v>169768.68</v>
          </cell>
          <cell r="H39">
            <v>287.4</v>
          </cell>
          <cell r="I39">
            <v>2453342.02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553</v>
          </cell>
          <cell r="E40">
            <v>320</v>
          </cell>
          <cell r="F40">
            <v>6260.85</v>
          </cell>
          <cell r="G40">
            <v>310227.93</v>
          </cell>
          <cell r="H40">
            <v>548.3</v>
          </cell>
          <cell r="I40">
            <v>3772477.91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495.5</v>
          </cell>
          <cell r="E41">
            <v>131</v>
          </cell>
          <cell r="F41">
            <v>6479.2</v>
          </cell>
          <cell r="G41">
            <v>97609.16</v>
          </cell>
          <cell r="H41">
            <v>491.6</v>
          </cell>
          <cell r="I41">
            <v>3308053.12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4952</v>
          </cell>
          <cell r="E42">
            <v>1662</v>
          </cell>
          <cell r="F42">
            <v>5662.37</v>
          </cell>
          <cell r="G42">
            <v>1090181.96</v>
          </cell>
          <cell r="H42">
            <v>4946.5</v>
          </cell>
          <cell r="I42">
            <v>29130219.96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68383.5</v>
          </cell>
          <cell r="E43">
            <v>43623</v>
          </cell>
          <cell r="F43">
            <v>5912.83</v>
          </cell>
          <cell r="G43">
            <v>46943423.6</v>
          </cell>
          <cell r="H43">
            <v>66690.3</v>
          </cell>
          <cell r="I43">
            <v>451206527.89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253.5</v>
          </cell>
          <cell r="E44">
            <v>71</v>
          </cell>
          <cell r="F44">
            <v>8696.86</v>
          </cell>
          <cell r="G44">
            <v>71009.87</v>
          </cell>
          <cell r="H44">
            <v>244</v>
          </cell>
          <cell r="I44">
            <v>2275664.16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43983</v>
          </cell>
          <cell r="E45">
            <v>1802</v>
          </cell>
          <cell r="F45">
            <v>5917.23</v>
          </cell>
          <cell r="G45">
            <v>1226227.42</v>
          </cell>
          <cell r="H45">
            <v>44076.2</v>
          </cell>
          <cell r="I45">
            <v>261483721.01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4974.5</v>
          </cell>
          <cell r="E46">
            <v>1284</v>
          </cell>
          <cell r="F46">
            <v>6186.17</v>
          </cell>
          <cell r="G46">
            <v>913449.56</v>
          </cell>
          <cell r="H46">
            <v>4956</v>
          </cell>
          <cell r="I46">
            <v>31686541.919999998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2758</v>
          </cell>
          <cell r="E47">
            <v>150</v>
          </cell>
          <cell r="F47">
            <v>5973.78</v>
          </cell>
          <cell r="G47">
            <v>103047.71</v>
          </cell>
          <cell r="H47">
            <v>2737.4</v>
          </cell>
          <cell r="I47">
            <v>16578732.99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403.1</v>
          </cell>
          <cell r="E48">
            <v>50</v>
          </cell>
          <cell r="F48">
            <v>7380.32</v>
          </cell>
          <cell r="G48">
            <v>42436.83</v>
          </cell>
          <cell r="H48">
            <v>379</v>
          </cell>
          <cell r="I48">
            <v>3017442.84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307.1</v>
          </cell>
          <cell r="E49">
            <v>114</v>
          </cell>
          <cell r="F49">
            <v>8189.32</v>
          </cell>
          <cell r="G49">
            <v>107362.04</v>
          </cell>
          <cell r="H49">
            <v>289.5</v>
          </cell>
          <cell r="I49">
            <v>2622303.5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272.2</v>
          </cell>
          <cell r="E50">
            <v>16</v>
          </cell>
          <cell r="F50">
            <v>8562.71</v>
          </cell>
          <cell r="G50">
            <v>15755.4</v>
          </cell>
          <cell r="H50">
            <v>268</v>
          </cell>
          <cell r="I50">
            <v>2346526.36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93</v>
          </cell>
          <cell r="E51">
            <v>37</v>
          </cell>
          <cell r="F51">
            <v>11968.16</v>
          </cell>
          <cell r="G51">
            <v>50924.5</v>
          </cell>
          <cell r="H51">
            <v>92</v>
          </cell>
          <cell r="I51">
            <v>1163963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696.5</v>
          </cell>
          <cell r="E52">
            <v>186</v>
          </cell>
          <cell r="F52">
            <v>6546.49</v>
          </cell>
          <cell r="G52">
            <v>140029.47</v>
          </cell>
          <cell r="H52">
            <v>683.9</v>
          </cell>
          <cell r="I52">
            <v>4699661.29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10315.2</v>
          </cell>
          <cell r="E53">
            <v>5788</v>
          </cell>
          <cell r="F53">
            <v>5737.03</v>
          </cell>
          <cell r="G53">
            <v>5064506.32</v>
          </cell>
          <cell r="H53">
            <v>10103.8</v>
          </cell>
          <cell r="I53">
            <v>64243094.81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8070.1</v>
          </cell>
          <cell r="E54">
            <v>2057</v>
          </cell>
          <cell r="F54">
            <v>5601.73</v>
          </cell>
          <cell r="G54">
            <v>1325116.93</v>
          </cell>
          <cell r="H54">
            <v>7977.5</v>
          </cell>
          <cell r="I54">
            <v>46531627.629999995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5804.5</v>
          </cell>
          <cell r="E55">
            <v>1338</v>
          </cell>
          <cell r="F55">
            <v>5640.56</v>
          </cell>
          <cell r="G55">
            <v>867912.36</v>
          </cell>
          <cell r="H55">
            <v>5781</v>
          </cell>
          <cell r="I55">
            <v>33608520.05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30194.6</v>
          </cell>
          <cell r="E56">
            <v>11216</v>
          </cell>
          <cell r="F56">
            <v>5750.17</v>
          </cell>
          <cell r="G56">
            <v>7686876.22</v>
          </cell>
          <cell r="H56">
            <v>29690.3</v>
          </cell>
          <cell r="I56">
            <v>181311013.34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4319</v>
          </cell>
          <cell r="E57">
            <v>306</v>
          </cell>
          <cell r="F57">
            <v>5723.05</v>
          </cell>
          <cell r="G57">
            <v>201394.3</v>
          </cell>
          <cell r="H57">
            <v>4367</v>
          </cell>
          <cell r="I57">
            <v>24919268.630000003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1297.5</v>
          </cell>
          <cell r="E58">
            <v>218</v>
          </cell>
          <cell r="F58">
            <v>6128.59</v>
          </cell>
          <cell r="G58">
            <v>153643.72</v>
          </cell>
          <cell r="H58">
            <v>1285.4</v>
          </cell>
          <cell r="I58">
            <v>8105487.51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19360</v>
          </cell>
          <cell r="E59">
            <v>889</v>
          </cell>
          <cell r="F59">
            <v>5784.2</v>
          </cell>
          <cell r="G59">
            <v>591347.81</v>
          </cell>
          <cell r="H59">
            <v>19524.6</v>
          </cell>
          <cell r="I59">
            <v>112573482.72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932</v>
          </cell>
          <cell r="E60">
            <v>383</v>
          </cell>
          <cell r="F60">
            <v>6246.76</v>
          </cell>
          <cell r="G60">
            <v>292522.74</v>
          </cell>
          <cell r="H60">
            <v>947.9</v>
          </cell>
          <cell r="I60">
            <v>6114506.199999999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623.3</v>
          </cell>
          <cell r="E61">
            <v>98</v>
          </cell>
          <cell r="F61">
            <v>6636.41</v>
          </cell>
          <cell r="G61">
            <v>74792.36</v>
          </cell>
          <cell r="H61">
            <v>546.2</v>
          </cell>
          <cell r="I61">
            <v>4210320.12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303.6</v>
          </cell>
          <cell r="E62">
            <v>125</v>
          </cell>
          <cell r="F62">
            <v>8065.66</v>
          </cell>
          <cell r="G62">
            <v>115943.91</v>
          </cell>
          <cell r="H62">
            <v>294.5</v>
          </cell>
          <cell r="I62">
            <v>2564679.28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5557</v>
          </cell>
          <cell r="E63">
            <v>200</v>
          </cell>
          <cell r="F63">
            <v>5814.64</v>
          </cell>
          <cell r="G63">
            <v>133736.65</v>
          </cell>
          <cell r="H63">
            <v>5555.2</v>
          </cell>
          <cell r="I63">
            <v>32445673.49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10638</v>
          </cell>
          <cell r="E64">
            <v>1072</v>
          </cell>
          <cell r="F64">
            <v>5733.01</v>
          </cell>
          <cell r="G64">
            <v>706765.88</v>
          </cell>
          <cell r="H64">
            <v>10602.2</v>
          </cell>
          <cell r="I64">
            <v>61694561.410000004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131.8</v>
          </cell>
          <cell r="E65">
            <v>19</v>
          </cell>
          <cell r="F65">
            <v>11118.71</v>
          </cell>
          <cell r="G65">
            <v>24294.38</v>
          </cell>
          <cell r="H65">
            <v>127.5</v>
          </cell>
          <cell r="I65">
            <v>1324133.97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383.1</v>
          </cell>
          <cell r="E66">
            <v>172</v>
          </cell>
          <cell r="F66">
            <v>7300.31</v>
          </cell>
          <cell r="G66">
            <v>144400.19</v>
          </cell>
          <cell r="H66">
            <v>369</v>
          </cell>
          <cell r="I66">
            <v>2934704.89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4107.4</v>
          </cell>
          <cell r="E67">
            <v>1394</v>
          </cell>
          <cell r="F67">
            <v>5488.96</v>
          </cell>
          <cell r="G67">
            <v>891991.78</v>
          </cell>
          <cell r="H67">
            <v>4005.2</v>
          </cell>
          <cell r="I67">
            <v>23438351.49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1826.1</v>
          </cell>
          <cell r="E68">
            <v>683</v>
          </cell>
          <cell r="F68">
            <v>5657.25</v>
          </cell>
          <cell r="G68">
            <v>462631.23</v>
          </cell>
          <cell r="H68">
            <v>1783.5</v>
          </cell>
          <cell r="I68">
            <v>10793334.25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357</v>
          </cell>
          <cell r="E69">
            <v>128</v>
          </cell>
          <cell r="F69">
            <v>7303.87</v>
          </cell>
          <cell r="G69">
            <v>107513.02</v>
          </cell>
          <cell r="H69">
            <v>354</v>
          </cell>
          <cell r="I69">
            <v>2649593.47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4847.5</v>
          </cell>
          <cell r="E70">
            <v>1263</v>
          </cell>
          <cell r="F70">
            <v>6142.56</v>
          </cell>
          <cell r="G70">
            <v>892176.56</v>
          </cell>
          <cell r="H70">
            <v>4741.7</v>
          </cell>
          <cell r="I70">
            <v>30668250.56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3704.5</v>
          </cell>
          <cell r="E71">
            <v>1194</v>
          </cell>
          <cell r="F71">
            <v>5722.65</v>
          </cell>
          <cell r="G71">
            <v>789377.89</v>
          </cell>
          <cell r="H71">
            <v>3625.8</v>
          </cell>
          <cell r="I71">
            <v>21988925.91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963</v>
          </cell>
          <cell r="E72">
            <v>388</v>
          </cell>
          <cell r="F72">
            <v>6284.76</v>
          </cell>
          <cell r="G72">
            <v>300514.67</v>
          </cell>
          <cell r="H72">
            <v>943.1</v>
          </cell>
          <cell r="I72">
            <v>6352742.430000001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361.9</v>
          </cell>
          <cell r="E73">
            <v>40</v>
          </cell>
          <cell r="F73">
            <v>7868.18</v>
          </cell>
          <cell r="G73">
            <v>36193.64</v>
          </cell>
          <cell r="H73">
            <v>319.1</v>
          </cell>
          <cell r="I73">
            <v>2883688.76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509</v>
          </cell>
          <cell r="E74">
            <v>139</v>
          </cell>
          <cell r="F74">
            <v>6900.68</v>
          </cell>
          <cell r="G74">
            <v>110307.41</v>
          </cell>
          <cell r="H74">
            <v>503</v>
          </cell>
          <cell r="I74">
            <v>3622754.69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1259.9</v>
          </cell>
          <cell r="E75">
            <v>128</v>
          </cell>
          <cell r="F75">
            <v>6045.65</v>
          </cell>
          <cell r="G75">
            <v>88992.02</v>
          </cell>
          <cell r="H75">
            <v>1233.5</v>
          </cell>
          <cell r="I75">
            <v>7705910.72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1559.5</v>
          </cell>
          <cell r="E76">
            <v>215</v>
          </cell>
          <cell r="F76">
            <v>6085.73</v>
          </cell>
          <cell r="G76">
            <v>150469.56</v>
          </cell>
          <cell r="H76">
            <v>1499.9</v>
          </cell>
          <cell r="I76">
            <v>9641158.11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69.5</v>
          </cell>
          <cell r="E77">
            <v>17</v>
          </cell>
          <cell r="F77">
            <v>12798.54</v>
          </cell>
          <cell r="G77">
            <v>25021.15</v>
          </cell>
          <cell r="H77">
            <v>64.5</v>
          </cell>
          <cell r="I77">
            <v>914519.95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688.8</v>
          </cell>
          <cell r="E78">
            <v>379</v>
          </cell>
          <cell r="F78">
            <v>5993.81</v>
          </cell>
          <cell r="G78">
            <v>363770.22</v>
          </cell>
          <cell r="H78">
            <v>623.8</v>
          </cell>
          <cell r="I78">
            <v>4490170.37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244</v>
          </cell>
          <cell r="E79">
            <v>106</v>
          </cell>
          <cell r="F79">
            <v>8255.54</v>
          </cell>
          <cell r="G79">
            <v>100635</v>
          </cell>
          <cell r="H79">
            <v>239.5</v>
          </cell>
          <cell r="I79">
            <v>2114986.01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248.4</v>
          </cell>
          <cell r="E80">
            <v>92</v>
          </cell>
          <cell r="F80">
            <v>8779.95</v>
          </cell>
          <cell r="G80">
            <v>92891.91</v>
          </cell>
          <cell r="H80">
            <v>227.5</v>
          </cell>
          <cell r="I80">
            <v>2273832.49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82204.1</v>
          </cell>
          <cell r="E81">
            <v>15608</v>
          </cell>
          <cell r="F81">
            <v>5873.27</v>
          </cell>
          <cell r="G81">
            <v>10542043.96</v>
          </cell>
          <cell r="H81">
            <v>80776.6</v>
          </cell>
          <cell r="I81">
            <v>493348651.36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195.1</v>
          </cell>
          <cell r="E82">
            <v>39</v>
          </cell>
          <cell r="F82">
            <v>9143.92</v>
          </cell>
          <cell r="G82">
            <v>41010.47</v>
          </cell>
          <cell r="H82">
            <v>179</v>
          </cell>
          <cell r="I82">
            <v>1824988.57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56.2</v>
          </cell>
          <cell r="E83">
            <v>19</v>
          </cell>
          <cell r="F83">
            <v>11541.59</v>
          </cell>
          <cell r="G83">
            <v>25218.37</v>
          </cell>
          <cell r="H83">
            <v>54</v>
          </cell>
          <cell r="I83">
            <v>673855.53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217.1</v>
          </cell>
          <cell r="E84">
            <v>79</v>
          </cell>
          <cell r="F84">
            <v>8810.12</v>
          </cell>
          <cell r="G84">
            <v>80039.98</v>
          </cell>
          <cell r="H84">
            <v>207</v>
          </cell>
          <cell r="I84">
            <v>1992718.09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115.5</v>
          </cell>
          <cell r="E85">
            <v>33</v>
          </cell>
          <cell r="F85">
            <v>10392.59</v>
          </cell>
          <cell r="G85">
            <v>39439.9</v>
          </cell>
          <cell r="H85">
            <v>113.5</v>
          </cell>
          <cell r="I85">
            <v>1239784.56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247.9</v>
          </cell>
          <cell r="E86">
            <v>94</v>
          </cell>
          <cell r="F86">
            <v>8233.45</v>
          </cell>
          <cell r="G86">
            <v>89003.54</v>
          </cell>
          <cell r="H86">
            <v>228</v>
          </cell>
          <cell r="I86">
            <v>2130074.62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103.3</v>
          </cell>
          <cell r="E87">
            <v>55</v>
          </cell>
          <cell r="F87">
            <v>10938.45</v>
          </cell>
          <cell r="G87">
            <v>69185.67</v>
          </cell>
          <cell r="H87">
            <v>100</v>
          </cell>
          <cell r="I87">
            <v>1199127.06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766.8</v>
          </cell>
          <cell r="E88">
            <v>289</v>
          </cell>
          <cell r="F88">
            <v>5867.59</v>
          </cell>
          <cell r="G88">
            <v>204962.72</v>
          </cell>
          <cell r="H88">
            <v>735.5</v>
          </cell>
          <cell r="I88">
            <v>4704228.17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1122.3</v>
          </cell>
          <cell r="E89">
            <v>603</v>
          </cell>
          <cell r="F89">
            <v>6064.03</v>
          </cell>
          <cell r="G89">
            <v>554263.56</v>
          </cell>
          <cell r="H89">
            <v>1060.8</v>
          </cell>
          <cell r="I89">
            <v>7359928.140000001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4516.6</v>
          </cell>
          <cell r="E90">
            <v>790</v>
          </cell>
          <cell r="F90">
            <v>5915.14</v>
          </cell>
          <cell r="G90">
            <v>537390.86</v>
          </cell>
          <cell r="H90">
            <v>4484.2</v>
          </cell>
          <cell r="I90">
            <v>27253731.6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1252.5</v>
          </cell>
          <cell r="E91">
            <v>179</v>
          </cell>
          <cell r="F91">
            <v>6247.67</v>
          </cell>
          <cell r="G91">
            <v>128608.21</v>
          </cell>
          <cell r="H91">
            <v>1195.4</v>
          </cell>
          <cell r="I91">
            <v>7953809.94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788.6</v>
          </cell>
          <cell r="E92">
            <v>384</v>
          </cell>
          <cell r="F92">
            <v>6528.18</v>
          </cell>
          <cell r="G92">
            <v>372566.27</v>
          </cell>
          <cell r="H92">
            <v>692.6</v>
          </cell>
          <cell r="I92">
            <v>5520687.73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23716</v>
          </cell>
          <cell r="E93">
            <v>4671</v>
          </cell>
          <cell r="F93">
            <v>5648.44</v>
          </cell>
          <cell r="G93">
            <v>3034145.67</v>
          </cell>
          <cell r="H93">
            <v>23772</v>
          </cell>
          <cell r="I93">
            <v>136992610.28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14316.3</v>
          </cell>
          <cell r="E94">
            <v>3373</v>
          </cell>
          <cell r="F94">
            <v>5641.06</v>
          </cell>
          <cell r="G94">
            <v>2188137.77</v>
          </cell>
          <cell r="H94">
            <v>14169.5</v>
          </cell>
          <cell r="I94">
            <v>82947200.64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1271.4</v>
          </cell>
          <cell r="E95">
            <v>284</v>
          </cell>
          <cell r="F95">
            <v>6215.51</v>
          </cell>
          <cell r="G95">
            <v>202998.61</v>
          </cell>
          <cell r="H95">
            <v>1194.5</v>
          </cell>
          <cell r="I95">
            <v>8105400.100000001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1406.4</v>
          </cell>
          <cell r="E96">
            <v>695</v>
          </cell>
          <cell r="F96">
            <v>5891.46</v>
          </cell>
          <cell r="G96">
            <v>589283.55</v>
          </cell>
          <cell r="H96">
            <v>1307.5</v>
          </cell>
          <cell r="I96">
            <v>8875028.53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214.5</v>
          </cell>
          <cell r="E97">
            <v>86</v>
          </cell>
          <cell r="F97">
            <v>9116.3</v>
          </cell>
          <cell r="G97">
            <v>90160.23</v>
          </cell>
          <cell r="H97">
            <v>213.6</v>
          </cell>
          <cell r="I97">
            <v>2045607.09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345.8</v>
          </cell>
          <cell r="E98">
            <v>75</v>
          </cell>
          <cell r="F98">
            <v>7384.17</v>
          </cell>
          <cell r="G98">
            <v>63688.49</v>
          </cell>
          <cell r="H98">
            <v>337</v>
          </cell>
          <cell r="I98">
            <v>2617135.6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139.1</v>
          </cell>
          <cell r="E99">
            <v>99</v>
          </cell>
          <cell r="F99">
            <v>10253.69</v>
          </cell>
          <cell r="G99">
            <v>116738.3</v>
          </cell>
          <cell r="H99">
            <v>132.5</v>
          </cell>
          <cell r="I99">
            <v>1543027.11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1031.1</v>
          </cell>
          <cell r="E100">
            <v>54</v>
          </cell>
          <cell r="F100">
            <v>5334.46</v>
          </cell>
          <cell r="G100">
            <v>33126.97</v>
          </cell>
          <cell r="H100">
            <v>989</v>
          </cell>
          <cell r="I100">
            <v>5865927.9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58.3</v>
          </cell>
          <cell r="E101">
            <v>33</v>
          </cell>
          <cell r="F101">
            <v>11235.57</v>
          </cell>
          <cell r="G101">
            <v>42639</v>
          </cell>
          <cell r="H101">
            <v>56</v>
          </cell>
          <cell r="I101">
            <v>697672.86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191.6</v>
          </cell>
          <cell r="E102">
            <v>72</v>
          </cell>
          <cell r="F102">
            <v>9564.3</v>
          </cell>
          <cell r="G102">
            <v>79192.39</v>
          </cell>
          <cell r="H102">
            <v>179</v>
          </cell>
          <cell r="I102">
            <v>1911711.96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562.8</v>
          </cell>
          <cell r="E103">
            <v>202</v>
          </cell>
          <cell r="F103">
            <v>6402.97</v>
          </cell>
          <cell r="G103">
            <v>157335.86</v>
          </cell>
          <cell r="H103">
            <v>506</v>
          </cell>
          <cell r="I103">
            <v>3759500.31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202.5</v>
          </cell>
          <cell r="E104">
            <v>68</v>
          </cell>
          <cell r="F104">
            <v>9152.81</v>
          </cell>
          <cell r="G104">
            <v>71574.97</v>
          </cell>
          <cell r="H104">
            <v>200.5</v>
          </cell>
          <cell r="I104">
            <v>1467796.02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2575.4</v>
          </cell>
          <cell r="E105">
            <v>775</v>
          </cell>
          <cell r="F105">
            <v>5622.61</v>
          </cell>
          <cell r="G105">
            <v>502573.13</v>
          </cell>
          <cell r="H105">
            <v>2390.1</v>
          </cell>
          <cell r="I105">
            <v>14983036.74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197</v>
          </cell>
          <cell r="E106">
            <v>36</v>
          </cell>
          <cell r="F106">
            <v>9523.65</v>
          </cell>
          <cell r="G106">
            <v>39427.9</v>
          </cell>
          <cell r="H106">
            <v>191</v>
          </cell>
          <cell r="I106">
            <v>1915586.53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306</v>
          </cell>
          <cell r="E107">
            <v>95</v>
          </cell>
          <cell r="F107">
            <v>7900.01</v>
          </cell>
          <cell r="G107">
            <v>86307.66</v>
          </cell>
          <cell r="H107">
            <v>302</v>
          </cell>
          <cell r="I107">
            <v>2503712.14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154</v>
          </cell>
          <cell r="E108">
            <v>46</v>
          </cell>
          <cell r="F108">
            <v>10432.47</v>
          </cell>
          <cell r="G108">
            <v>55187.79</v>
          </cell>
          <cell r="H108">
            <v>152</v>
          </cell>
          <cell r="I108">
            <v>1661788.74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185.1</v>
          </cell>
          <cell r="E109">
            <v>42</v>
          </cell>
          <cell r="F109">
            <v>9768.19</v>
          </cell>
          <cell r="G109">
            <v>47180.37</v>
          </cell>
          <cell r="H109">
            <v>174.5</v>
          </cell>
          <cell r="I109">
            <v>1855272.82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467</v>
          </cell>
          <cell r="E110">
            <v>138</v>
          </cell>
          <cell r="F110">
            <v>6504.7</v>
          </cell>
          <cell r="G110">
            <v>103276.86</v>
          </cell>
          <cell r="H110">
            <v>441.5</v>
          </cell>
          <cell r="I110">
            <v>3140973.14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19247.5</v>
          </cell>
          <cell r="E111">
            <v>7121</v>
          </cell>
          <cell r="F111">
            <v>5466.61</v>
          </cell>
          <cell r="G111">
            <v>4616088.6</v>
          </cell>
          <cell r="H111">
            <v>19154.6</v>
          </cell>
          <cell r="I111">
            <v>109834690.03999999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154.3</v>
          </cell>
          <cell r="E112">
            <v>34</v>
          </cell>
          <cell r="F112">
            <v>10579.09</v>
          </cell>
          <cell r="G112">
            <v>41364.25</v>
          </cell>
          <cell r="H112">
            <v>136</v>
          </cell>
          <cell r="I112">
            <v>1673718.2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2291.5</v>
          </cell>
          <cell r="E113">
            <v>527</v>
          </cell>
          <cell r="F113">
            <v>5527.07</v>
          </cell>
          <cell r="G113">
            <v>334968.3</v>
          </cell>
          <cell r="H113">
            <v>2148.7</v>
          </cell>
          <cell r="I113">
            <v>13036343.5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3219.5</v>
          </cell>
          <cell r="E114">
            <v>1539</v>
          </cell>
          <cell r="F114">
            <v>5506.04</v>
          </cell>
          <cell r="G114">
            <v>1138645.74</v>
          </cell>
          <cell r="H114">
            <v>3195.8</v>
          </cell>
          <cell r="I114">
            <v>18865886.6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703.9</v>
          </cell>
          <cell r="E115">
            <v>200</v>
          </cell>
          <cell r="F115">
            <v>6309.76</v>
          </cell>
          <cell r="G115">
            <v>145124.59</v>
          </cell>
          <cell r="H115">
            <v>678.5</v>
          </cell>
          <cell r="I115">
            <v>4586567.94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413.8</v>
          </cell>
          <cell r="E116">
            <v>178</v>
          </cell>
          <cell r="F116">
            <v>6909.77</v>
          </cell>
          <cell r="G116">
            <v>141442.91</v>
          </cell>
          <cell r="H116">
            <v>395.5</v>
          </cell>
          <cell r="I116">
            <v>2999483.41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5513.5</v>
          </cell>
          <cell r="E117">
            <v>2131</v>
          </cell>
          <cell r="F117">
            <v>5788.79</v>
          </cell>
          <cell r="G117">
            <v>1482954.76</v>
          </cell>
          <cell r="H117">
            <v>5502.3</v>
          </cell>
          <cell r="I117">
            <v>33399468.74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374.3</v>
          </cell>
          <cell r="E118">
            <v>196</v>
          </cell>
          <cell r="F118">
            <v>7766.14</v>
          </cell>
          <cell r="G118">
            <v>175048.88</v>
          </cell>
          <cell r="H118">
            <v>358.5</v>
          </cell>
          <cell r="I118">
            <v>3081916.45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1488.3</v>
          </cell>
          <cell r="E119">
            <v>684</v>
          </cell>
          <cell r="F119">
            <v>5966.95</v>
          </cell>
          <cell r="G119">
            <v>542378.41</v>
          </cell>
          <cell r="H119">
            <v>1445.5</v>
          </cell>
          <cell r="I119">
            <v>9422709.6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2992.7</v>
          </cell>
          <cell r="E120">
            <v>1700</v>
          </cell>
          <cell r="F120">
            <v>5730.78</v>
          </cell>
          <cell r="G120">
            <v>1492958.2</v>
          </cell>
          <cell r="H120">
            <v>2949.9</v>
          </cell>
          <cell r="I120">
            <v>18643469.93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189.3</v>
          </cell>
          <cell r="E121">
            <v>70</v>
          </cell>
          <cell r="F121">
            <v>10043.54</v>
          </cell>
          <cell r="G121">
            <v>80850.5</v>
          </cell>
          <cell r="H121">
            <v>176.1</v>
          </cell>
          <cell r="I121">
            <v>1982092.74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551.4</v>
          </cell>
          <cell r="E122">
            <v>192</v>
          </cell>
          <cell r="F122">
            <v>6553.42</v>
          </cell>
          <cell r="G122">
            <v>147908.77</v>
          </cell>
          <cell r="H122">
            <v>532.5</v>
          </cell>
          <cell r="I122">
            <v>3761465.68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1622.8</v>
          </cell>
          <cell r="E123">
            <v>787</v>
          </cell>
          <cell r="F123">
            <v>5753.52</v>
          </cell>
          <cell r="G123">
            <v>635505.25</v>
          </cell>
          <cell r="H123">
            <v>1532.9</v>
          </cell>
          <cell r="I123">
            <v>9972320.48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819.6</v>
          </cell>
          <cell r="E124">
            <v>541</v>
          </cell>
          <cell r="F124">
            <v>6084.77</v>
          </cell>
          <cell r="G124">
            <v>609072.32</v>
          </cell>
          <cell r="H124">
            <v>758.4</v>
          </cell>
          <cell r="I124">
            <v>5596151.7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193</v>
          </cell>
          <cell r="E125">
            <v>132</v>
          </cell>
          <cell r="F125">
            <v>9664.73</v>
          </cell>
          <cell r="G125">
            <v>146710.56</v>
          </cell>
          <cell r="H125">
            <v>197.6</v>
          </cell>
          <cell r="I125">
            <v>2012002.86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370.3</v>
          </cell>
          <cell r="E126">
            <v>95</v>
          </cell>
          <cell r="F126">
            <v>7183.68</v>
          </cell>
          <cell r="G126">
            <v>78481.65</v>
          </cell>
          <cell r="H126">
            <v>362.5</v>
          </cell>
          <cell r="I126">
            <v>2738596.68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208</v>
          </cell>
          <cell r="E127">
            <v>69</v>
          </cell>
          <cell r="F127">
            <v>9310.41</v>
          </cell>
          <cell r="G127">
            <v>73878.06</v>
          </cell>
          <cell r="H127">
            <v>195.5</v>
          </cell>
          <cell r="I127">
            <v>2010442.3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382</v>
          </cell>
          <cell r="E128">
            <v>68</v>
          </cell>
          <cell r="F128">
            <v>7130.37</v>
          </cell>
          <cell r="G128">
            <v>55759.52</v>
          </cell>
          <cell r="H128">
            <v>380</v>
          </cell>
          <cell r="I128">
            <v>2779561.92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249</v>
          </cell>
          <cell r="E129">
            <v>39</v>
          </cell>
          <cell r="F129">
            <v>9664.2</v>
          </cell>
          <cell r="G129">
            <v>43343.94</v>
          </cell>
          <cell r="H129">
            <v>245</v>
          </cell>
          <cell r="I129">
            <v>2449729.64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295.5</v>
          </cell>
          <cell r="E130">
            <v>50</v>
          </cell>
          <cell r="F130">
            <v>8760.58</v>
          </cell>
          <cell r="G130">
            <v>50373.33</v>
          </cell>
          <cell r="H130">
            <v>293</v>
          </cell>
          <cell r="I130">
            <v>2639124.5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1290.6</v>
          </cell>
          <cell r="E131">
            <v>155</v>
          </cell>
          <cell r="F131">
            <v>6259.49</v>
          </cell>
          <cell r="G131">
            <v>111575.48</v>
          </cell>
          <cell r="H131">
            <v>1220.8</v>
          </cell>
          <cell r="I131">
            <v>8190078.1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547.9</v>
          </cell>
          <cell r="E132">
            <v>161</v>
          </cell>
          <cell r="F132">
            <v>6762.01</v>
          </cell>
          <cell r="G132">
            <v>125199.11</v>
          </cell>
          <cell r="H132">
            <v>526.5</v>
          </cell>
          <cell r="I132">
            <v>3830106.89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639</v>
          </cell>
          <cell r="E133">
            <v>251</v>
          </cell>
          <cell r="F133">
            <v>6185.65</v>
          </cell>
          <cell r="G133">
            <v>188538.07</v>
          </cell>
          <cell r="H133">
            <v>631.4</v>
          </cell>
          <cell r="I133">
            <v>4141168.76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274.5</v>
          </cell>
          <cell r="E134">
            <v>66</v>
          </cell>
          <cell r="F134">
            <v>7741.2</v>
          </cell>
          <cell r="G134">
            <v>58755.69</v>
          </cell>
          <cell r="H134">
            <v>266</v>
          </cell>
          <cell r="I134">
            <v>2183714.6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1547</v>
          </cell>
          <cell r="E135">
            <v>58</v>
          </cell>
          <cell r="F135">
            <v>7998.87</v>
          </cell>
          <cell r="G135">
            <v>53352.49</v>
          </cell>
          <cell r="H135">
            <v>1535.5</v>
          </cell>
          <cell r="I135">
            <v>12427611.57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264.1</v>
          </cell>
          <cell r="E136">
            <v>115</v>
          </cell>
          <cell r="F136">
            <v>7918.14</v>
          </cell>
          <cell r="G136">
            <v>104717.4</v>
          </cell>
          <cell r="H136">
            <v>255</v>
          </cell>
          <cell r="I136">
            <v>2195898.21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1729.6</v>
          </cell>
          <cell r="E137">
            <v>882</v>
          </cell>
          <cell r="F137">
            <v>5675.4</v>
          </cell>
          <cell r="G137">
            <v>740205.73</v>
          </cell>
          <cell r="H137">
            <v>1600.9</v>
          </cell>
          <cell r="I137">
            <v>10556374.11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318.8</v>
          </cell>
          <cell r="E138">
            <v>151</v>
          </cell>
          <cell r="F138">
            <v>7169.01</v>
          </cell>
          <cell r="G138">
            <v>124489.92</v>
          </cell>
          <cell r="H138">
            <v>296</v>
          </cell>
          <cell r="I138">
            <v>2409971.5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280.6</v>
          </cell>
          <cell r="E139">
            <v>139</v>
          </cell>
          <cell r="F139">
            <v>7657.32</v>
          </cell>
          <cell r="G139">
            <v>122402.21</v>
          </cell>
          <cell r="H139">
            <v>264.5</v>
          </cell>
          <cell r="I139">
            <v>2271045.37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16792.9</v>
          </cell>
          <cell r="E140">
            <v>9612</v>
          </cell>
          <cell r="F140">
            <v>5599.61</v>
          </cell>
          <cell r="G140">
            <v>8411887.57</v>
          </cell>
          <cell r="H140">
            <v>16285.9</v>
          </cell>
          <cell r="I140">
            <v>102448743.28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7964.5</v>
          </cell>
          <cell r="E141">
            <v>1944</v>
          </cell>
          <cell r="F141">
            <v>5550.04</v>
          </cell>
          <cell r="G141">
            <v>1240767.81</v>
          </cell>
          <cell r="H141">
            <v>7899.4</v>
          </cell>
          <cell r="I141">
            <v>45444092.17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585.6</v>
          </cell>
          <cell r="E142">
            <v>136</v>
          </cell>
          <cell r="F142">
            <v>6283.96</v>
          </cell>
          <cell r="G142">
            <v>98281.12</v>
          </cell>
          <cell r="H142">
            <v>552</v>
          </cell>
          <cell r="I142">
            <v>3778167.51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502.9</v>
          </cell>
          <cell r="E143">
            <v>100</v>
          </cell>
          <cell r="F143">
            <v>6279.71</v>
          </cell>
          <cell r="G143">
            <v>72216.66</v>
          </cell>
          <cell r="H143">
            <v>440</v>
          </cell>
          <cell r="I143">
            <v>3230282.68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678.6</v>
          </cell>
          <cell r="E144">
            <v>330</v>
          </cell>
          <cell r="F144">
            <v>6182.15</v>
          </cell>
          <cell r="G144">
            <v>284391.49</v>
          </cell>
          <cell r="H144">
            <v>648.9</v>
          </cell>
          <cell r="I144">
            <v>4479601.76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1285</v>
          </cell>
          <cell r="E145">
            <v>647</v>
          </cell>
          <cell r="F145">
            <v>5754.2</v>
          </cell>
          <cell r="G145">
            <v>542297.45</v>
          </cell>
          <cell r="H145">
            <v>1197.9</v>
          </cell>
          <cell r="I145">
            <v>7931396.02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427.5</v>
          </cell>
          <cell r="E146">
            <v>134</v>
          </cell>
          <cell r="F146">
            <v>6639.06</v>
          </cell>
          <cell r="G146">
            <v>102307.9</v>
          </cell>
          <cell r="H146">
            <v>416</v>
          </cell>
          <cell r="I146">
            <v>2940505.51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455</v>
          </cell>
          <cell r="E147">
            <v>102</v>
          </cell>
          <cell r="F147">
            <v>7032.66</v>
          </cell>
          <cell r="G147">
            <v>82493.12</v>
          </cell>
          <cell r="H147">
            <v>427.5</v>
          </cell>
          <cell r="I147">
            <v>3263542.79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1928</v>
          </cell>
          <cell r="E148">
            <v>95</v>
          </cell>
          <cell r="F148">
            <v>6204.17</v>
          </cell>
          <cell r="G148">
            <v>67780.55</v>
          </cell>
          <cell r="H148">
            <v>1914.5</v>
          </cell>
          <cell r="I148">
            <v>12029418.389999999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401.9</v>
          </cell>
          <cell r="E149">
            <v>55</v>
          </cell>
          <cell r="F149">
            <v>7531.48</v>
          </cell>
          <cell r="G149">
            <v>47636.62</v>
          </cell>
          <cell r="H149">
            <v>382.4</v>
          </cell>
          <cell r="I149">
            <v>3074539.08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148.9</v>
          </cell>
          <cell r="E150">
            <v>78</v>
          </cell>
          <cell r="F150">
            <v>10132</v>
          </cell>
          <cell r="G150">
            <v>90884.03</v>
          </cell>
          <cell r="H150">
            <v>143.5</v>
          </cell>
          <cell r="I150">
            <v>1599538.74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191.3</v>
          </cell>
          <cell r="E151">
            <v>54</v>
          </cell>
          <cell r="F151">
            <v>10194.76</v>
          </cell>
          <cell r="G151">
            <v>63309.48</v>
          </cell>
          <cell r="H151">
            <v>181</v>
          </cell>
          <cell r="I151">
            <v>2013567.84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643.8</v>
          </cell>
          <cell r="E152">
            <v>512</v>
          </cell>
          <cell r="F152">
            <v>6072.4</v>
          </cell>
          <cell r="G152">
            <v>654070.55</v>
          </cell>
          <cell r="H152">
            <v>629</v>
          </cell>
          <cell r="I152">
            <v>4550907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57.5</v>
          </cell>
          <cell r="E153">
            <v>27</v>
          </cell>
          <cell r="F153">
            <v>12678.98</v>
          </cell>
          <cell r="G153">
            <v>39368.23</v>
          </cell>
          <cell r="H153">
            <v>54</v>
          </cell>
          <cell r="I153">
            <v>768409.51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564.5</v>
          </cell>
          <cell r="E154">
            <v>64</v>
          </cell>
          <cell r="F154">
            <v>8522.28</v>
          </cell>
          <cell r="G154">
            <v>62723.97</v>
          </cell>
          <cell r="H154">
            <v>554.9</v>
          </cell>
          <cell r="I154">
            <v>4873550.03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273.6</v>
          </cell>
          <cell r="E155">
            <v>56</v>
          </cell>
          <cell r="F155">
            <v>8688.9</v>
          </cell>
          <cell r="G155">
            <v>55956.53</v>
          </cell>
          <cell r="H155">
            <v>254</v>
          </cell>
          <cell r="I155">
            <v>2433240.28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299.9</v>
          </cell>
          <cell r="E156">
            <v>75</v>
          </cell>
          <cell r="F156">
            <v>7733.99</v>
          </cell>
          <cell r="G156">
            <v>66705.62</v>
          </cell>
          <cell r="H156">
            <v>266.5</v>
          </cell>
          <cell r="I156">
            <v>2386127.74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120</v>
          </cell>
          <cell r="E157">
            <v>67</v>
          </cell>
          <cell r="F157">
            <v>10852.7</v>
          </cell>
          <cell r="G157">
            <v>83620.07</v>
          </cell>
          <cell r="H157">
            <v>117.5</v>
          </cell>
          <cell r="I157">
            <v>1385944.31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2722</v>
          </cell>
          <cell r="E158">
            <v>615</v>
          </cell>
          <cell r="F158">
            <v>6275.08</v>
          </cell>
          <cell r="G158">
            <v>443805.32</v>
          </cell>
          <cell r="H158">
            <v>2719.4</v>
          </cell>
          <cell r="I158">
            <v>17524584.169999998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552.9</v>
          </cell>
          <cell r="E159">
            <v>190</v>
          </cell>
          <cell r="F159">
            <v>6427.99</v>
          </cell>
          <cell r="G159">
            <v>144870.24</v>
          </cell>
          <cell r="H159">
            <v>510.6</v>
          </cell>
          <cell r="I159">
            <v>3698904.14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3000.3</v>
          </cell>
          <cell r="E160">
            <v>465</v>
          </cell>
          <cell r="F160">
            <v>5746.75</v>
          </cell>
          <cell r="G160">
            <v>307307.47</v>
          </cell>
          <cell r="H160">
            <v>2887.2</v>
          </cell>
          <cell r="I160">
            <v>17549282.220000003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431.5</v>
          </cell>
          <cell r="E161">
            <v>119</v>
          </cell>
          <cell r="F161">
            <v>6754.56</v>
          </cell>
          <cell r="G161">
            <v>92436.16</v>
          </cell>
          <cell r="H161">
            <v>404</v>
          </cell>
          <cell r="I161">
            <v>3004898.02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90.8</v>
          </cell>
          <cell r="E162">
            <v>29</v>
          </cell>
          <cell r="F162">
            <v>11494.34</v>
          </cell>
          <cell r="G162">
            <v>38333.63</v>
          </cell>
          <cell r="H162">
            <v>88.5</v>
          </cell>
          <cell r="I162">
            <v>1082019.93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172</v>
          </cell>
          <cell r="E163">
            <v>37</v>
          </cell>
          <cell r="F163">
            <v>10074.06</v>
          </cell>
          <cell r="G163">
            <v>42865.11</v>
          </cell>
          <cell r="H163">
            <v>162</v>
          </cell>
          <cell r="I163">
            <v>1775602.98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103.5</v>
          </cell>
          <cell r="E164">
            <v>22</v>
          </cell>
          <cell r="F164">
            <v>11500.01</v>
          </cell>
          <cell r="G164">
            <v>29095.02</v>
          </cell>
          <cell r="H164">
            <v>103</v>
          </cell>
          <cell r="I164">
            <v>1219345.71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111.5</v>
          </cell>
          <cell r="E165">
            <v>28</v>
          </cell>
          <cell r="F165">
            <v>11031.36</v>
          </cell>
          <cell r="G165">
            <v>35520.97</v>
          </cell>
          <cell r="H165">
            <v>107</v>
          </cell>
          <cell r="I165">
            <v>1265517.28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1923</v>
          </cell>
          <cell r="E166">
            <v>814</v>
          </cell>
          <cell r="F166">
            <v>5808.55</v>
          </cell>
          <cell r="G166">
            <v>596630.04</v>
          </cell>
          <cell r="H166">
            <v>1884</v>
          </cell>
          <cell r="I166">
            <v>11766464.18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1568</v>
          </cell>
          <cell r="E167">
            <v>299</v>
          </cell>
          <cell r="F167">
            <v>5871.02</v>
          </cell>
          <cell r="G167">
            <v>201874.91</v>
          </cell>
          <cell r="H167">
            <v>1554.4</v>
          </cell>
          <cell r="I167">
            <v>9407629.09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1848.5</v>
          </cell>
          <cell r="E168">
            <v>614</v>
          </cell>
          <cell r="F168">
            <v>5873.59</v>
          </cell>
          <cell r="G168">
            <v>418681.64</v>
          </cell>
          <cell r="H168">
            <v>1804</v>
          </cell>
          <cell r="I168">
            <v>11276016.92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3090.5</v>
          </cell>
          <cell r="E169">
            <v>351</v>
          </cell>
          <cell r="F169">
            <v>5646.72</v>
          </cell>
          <cell r="G169">
            <v>227929.96</v>
          </cell>
          <cell r="H169">
            <v>3062.8</v>
          </cell>
          <cell r="I169">
            <v>17679126.44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2484</v>
          </cell>
          <cell r="E170">
            <v>586</v>
          </cell>
          <cell r="F170">
            <v>5689.14</v>
          </cell>
          <cell r="G170">
            <v>383391.23</v>
          </cell>
          <cell r="H170">
            <v>2448.1</v>
          </cell>
          <cell r="I170">
            <v>14515218.18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17661.5</v>
          </cell>
          <cell r="E171">
            <v>8446</v>
          </cell>
          <cell r="F171">
            <v>5639.35</v>
          </cell>
          <cell r="G171">
            <v>6405979.86</v>
          </cell>
          <cell r="H171">
            <v>17513.7</v>
          </cell>
          <cell r="I171">
            <v>106005400.85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1121</v>
          </cell>
          <cell r="E172">
            <v>321</v>
          </cell>
          <cell r="F172">
            <v>6028.4</v>
          </cell>
          <cell r="G172">
            <v>222538.41</v>
          </cell>
          <cell r="H172">
            <v>1085.9</v>
          </cell>
          <cell r="I172">
            <v>6980375.46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2379</v>
          </cell>
          <cell r="E173">
            <v>1288</v>
          </cell>
          <cell r="F173">
            <v>5829.16</v>
          </cell>
          <cell r="G173">
            <v>1138683.93</v>
          </cell>
          <cell r="H173">
            <v>2264.2</v>
          </cell>
          <cell r="I173">
            <v>15006256.45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880.9</v>
          </cell>
          <cell r="E174">
            <v>363</v>
          </cell>
          <cell r="F174">
            <v>6165.97</v>
          </cell>
          <cell r="G174">
            <v>284769.6</v>
          </cell>
          <cell r="H174">
            <v>826.8</v>
          </cell>
          <cell r="I174">
            <v>5716372.7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143</v>
          </cell>
          <cell r="E175">
            <v>45</v>
          </cell>
          <cell r="F175">
            <v>10740.33</v>
          </cell>
          <cell r="G175">
            <v>55581.2</v>
          </cell>
          <cell r="H175">
            <v>143</v>
          </cell>
          <cell r="I175">
            <v>1586396.98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133.3</v>
          </cell>
          <cell r="E176">
            <v>37</v>
          </cell>
          <cell r="F176">
            <v>10923.07</v>
          </cell>
          <cell r="G176">
            <v>46477.65</v>
          </cell>
          <cell r="H176">
            <v>124.6</v>
          </cell>
          <cell r="I176">
            <v>1502522.48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117.4</v>
          </cell>
          <cell r="E177">
            <v>38</v>
          </cell>
          <cell r="F177">
            <v>11243.44</v>
          </cell>
          <cell r="G177">
            <v>49133.85</v>
          </cell>
          <cell r="H177">
            <v>117</v>
          </cell>
          <cell r="I177">
            <v>1369114.17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855.8</v>
          </cell>
          <cell r="E178">
            <v>399</v>
          </cell>
          <cell r="F178">
            <v>6311.93</v>
          </cell>
          <cell r="G178">
            <v>337240.56</v>
          </cell>
          <cell r="H178">
            <v>833</v>
          </cell>
          <cell r="I178">
            <v>5738989.28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664.1</v>
          </cell>
          <cell r="E179">
            <v>280</v>
          </cell>
          <cell r="F179">
            <v>6300.67</v>
          </cell>
          <cell r="G179">
            <v>224986.49</v>
          </cell>
          <cell r="H179">
            <v>634.9</v>
          </cell>
          <cell r="I179">
            <v>4409261.85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121.5</v>
          </cell>
          <cell r="E180">
            <v>64</v>
          </cell>
          <cell r="F180">
            <v>11154.98</v>
          </cell>
          <cell r="G180">
            <v>82100.63</v>
          </cell>
          <cell r="H180">
            <v>115</v>
          </cell>
          <cell r="I180">
            <v>1437430.24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94</v>
          </cell>
          <cell r="E181">
            <v>37</v>
          </cell>
          <cell r="F181">
            <v>12099.69</v>
          </cell>
          <cell r="G181">
            <v>51484.18</v>
          </cell>
          <cell r="H181">
            <v>92.5</v>
          </cell>
          <cell r="I181">
            <v>1188855.09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tabSelected="1" zoomScale="85" zoomScaleNormal="85" zoomScalePageLayoutView="0" workbookViewId="0" topLeftCell="A1">
      <selection activeCell="B2" sqref="B2"/>
    </sheetView>
  </sheetViews>
  <sheetFormatPr defaultColWidth="9.140625" defaultRowHeight="12.75"/>
  <cols>
    <col min="1" max="1" width="31.421875" style="0" customWidth="1"/>
    <col min="2" max="2" width="18.28125" style="0" customWidth="1"/>
    <col min="3" max="3" width="13.8515625" style="0" customWidth="1"/>
    <col min="4" max="4" width="6.00390625" style="0" customWidth="1"/>
    <col min="5" max="5" width="12.00390625" style="0" customWidth="1"/>
    <col min="6" max="6" width="10.140625" style="0" customWidth="1"/>
    <col min="7" max="7" width="10.57421875" style="0" customWidth="1"/>
    <col min="8" max="8" width="10.140625" style="0" customWidth="1"/>
    <col min="9" max="9" width="10.28125" style="0" customWidth="1"/>
    <col min="10" max="10" width="10.421875" style="0" customWidth="1"/>
    <col min="11" max="11" width="10.00390625" style="0" customWidth="1"/>
    <col min="12" max="12" width="10.57421875" style="0" customWidth="1"/>
    <col min="13" max="13" width="10.00390625" style="0" customWidth="1"/>
    <col min="14" max="14" width="10.57421875" style="0" customWidth="1"/>
  </cols>
  <sheetData>
    <row r="2" spans="1:2" ht="23.25" customHeight="1">
      <c r="A2" s="23" t="s">
        <v>0</v>
      </c>
      <c r="B2" s="19"/>
    </row>
    <row r="3" spans="1:2" ht="17.25" customHeight="1">
      <c r="A3" t="s">
        <v>415</v>
      </c>
      <c r="B3" s="3" t="e">
        <f>VLOOKUP(B2,Inputs,3,3)</f>
        <v>#N/A</v>
      </c>
    </row>
    <row r="4" spans="1:14" ht="25.5">
      <c r="A4" t="s">
        <v>19</v>
      </c>
      <c r="B4" s="3" t="s">
        <v>1</v>
      </c>
      <c r="C4" s="4" t="s">
        <v>412</v>
      </c>
      <c r="D4" s="4"/>
      <c r="E4" s="26" t="s">
        <v>426</v>
      </c>
      <c r="F4" s="27" t="s">
        <v>426</v>
      </c>
      <c r="G4" s="27" t="s">
        <v>426</v>
      </c>
      <c r="H4" s="27" t="s">
        <v>426</v>
      </c>
      <c r="I4" s="27" t="s">
        <v>426</v>
      </c>
      <c r="J4" s="27" t="s">
        <v>426</v>
      </c>
      <c r="K4" s="27" t="s">
        <v>426</v>
      </c>
      <c r="L4" s="27" t="s">
        <v>426</v>
      </c>
      <c r="M4" s="27" t="s">
        <v>426</v>
      </c>
      <c r="N4" s="27" t="s">
        <v>426</v>
      </c>
    </row>
    <row r="6" spans="1:14" ht="12.75">
      <c r="A6" t="s">
        <v>3</v>
      </c>
      <c r="B6" s="11" t="e">
        <f>VLOOKUP(B2,Inputs,4,3)</f>
        <v>#N/A</v>
      </c>
      <c r="C6" s="11">
        <f>SUM(E6:N6)</f>
        <v>0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3" ht="12.75">
      <c r="A7" t="s">
        <v>10</v>
      </c>
      <c r="B7" s="12">
        <f>-C6</f>
        <v>0</v>
      </c>
      <c r="C7" s="12"/>
    </row>
    <row r="8" spans="1:3" ht="12.75">
      <c r="A8" t="s">
        <v>11</v>
      </c>
      <c r="B8" s="12" t="e">
        <f>B6+B7</f>
        <v>#N/A</v>
      </c>
      <c r="C8" s="12"/>
    </row>
    <row r="9" spans="2:3" ht="12.75">
      <c r="B9" s="12"/>
      <c r="C9" s="12"/>
    </row>
    <row r="10" spans="1:14" ht="12.75">
      <c r="A10" s="1" t="s">
        <v>13</v>
      </c>
      <c r="B10" s="13" t="e">
        <f>VLOOKUP(B2,Inputs,6,3)</f>
        <v>#N/A</v>
      </c>
      <c r="C10" s="13" t="e">
        <f>B10</f>
        <v>#N/A</v>
      </c>
      <c r="E10" s="13" t="e">
        <f>B10</f>
        <v>#N/A</v>
      </c>
      <c r="F10" s="13" t="str">
        <f>IF(F6=0," ",$B$10)</f>
        <v> </v>
      </c>
      <c r="G10" s="13" t="str">
        <f aca="true" t="shared" si="0" ref="G10:N10">IF(G6=0," ",$B$10)</f>
        <v> </v>
      </c>
      <c r="H10" s="13" t="str">
        <f t="shared" si="0"/>
        <v> </v>
      </c>
      <c r="I10" s="13" t="str">
        <f t="shared" si="0"/>
        <v> </v>
      </c>
      <c r="J10" s="13" t="str">
        <f t="shared" si="0"/>
        <v> </v>
      </c>
      <c r="K10" s="13" t="str">
        <f t="shared" si="0"/>
        <v> </v>
      </c>
      <c r="L10" s="13" t="str">
        <f t="shared" si="0"/>
        <v> </v>
      </c>
      <c r="M10" s="13" t="str">
        <f t="shared" si="0"/>
        <v> </v>
      </c>
      <c r="N10" s="13" t="str">
        <f t="shared" si="0"/>
        <v> </v>
      </c>
    </row>
    <row r="12" spans="1:14" ht="12.75">
      <c r="A12" t="s">
        <v>2</v>
      </c>
      <c r="B12" s="11" t="e">
        <f>VLOOKUP(B2,Inputs,5,3)</f>
        <v>#N/A</v>
      </c>
      <c r="C12" s="11">
        <f>SUM(E12:N12)</f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3" ht="12.75">
      <c r="A13" s="1"/>
      <c r="B13" s="14"/>
      <c r="C13" s="14"/>
    </row>
    <row r="14" spans="1:3" ht="12.75">
      <c r="A14" s="1" t="s">
        <v>7</v>
      </c>
      <c r="B14" s="13" t="e">
        <f>VLOOKUP(B2,Inputs,7,3)</f>
        <v>#N/A</v>
      </c>
      <c r="C14" s="13"/>
    </row>
    <row r="15" spans="1:2" ht="12.75">
      <c r="A15" t="s">
        <v>12</v>
      </c>
      <c r="B15" t="e">
        <f>ROUND(B14/B6,2)</f>
        <v>#N/A</v>
      </c>
    </row>
    <row r="17" spans="1:14" ht="12.75">
      <c r="A17" t="s">
        <v>4</v>
      </c>
      <c r="B17" s="15" t="e">
        <f>VLOOKUP(B2,Inputs,8,3)</f>
        <v>#N/A</v>
      </c>
      <c r="C17" s="11">
        <f>SUM(E17:N17)</f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38.25">
      <c r="A18" s="1" t="s">
        <v>20</v>
      </c>
      <c r="B18" s="16" t="e">
        <f>ROUND(B12/B17,4)</f>
        <v>#N/A</v>
      </c>
      <c r="C18" s="16"/>
      <c r="E18" s="16" t="e">
        <f>E12/E17</f>
        <v>#DIV/0!</v>
      </c>
      <c r="F18" s="16">
        <f>IF(F6=0,"",F12/F17)</f>
      </c>
      <c r="G18" s="16">
        <f aca="true" t="shared" si="1" ref="G18:N18">IF(G6=0,"",G12/G17)</f>
      </c>
      <c r="H18" s="16">
        <f t="shared" si="1"/>
      </c>
      <c r="I18" s="16">
        <f t="shared" si="1"/>
      </c>
      <c r="J18" s="16">
        <f t="shared" si="1"/>
      </c>
      <c r="K18" s="16">
        <f t="shared" si="1"/>
      </c>
      <c r="L18" s="16">
        <f t="shared" si="1"/>
      </c>
      <c r="M18" s="16">
        <f t="shared" si="1"/>
      </c>
      <c r="N18" s="16">
        <f t="shared" si="1"/>
      </c>
    </row>
    <row r="19" spans="1:14" ht="12.75">
      <c r="A19" t="s">
        <v>18</v>
      </c>
      <c r="B19" s="13" t="e">
        <f>B30-B10</f>
        <v>#N/A</v>
      </c>
      <c r="C19" s="13"/>
      <c r="E19" s="13" t="e">
        <f>ROUND((B14/B6)*(E18/B18),2)</f>
        <v>#N/A</v>
      </c>
      <c r="F19" s="13" t="e">
        <f>ROUND(IF(F6=0,"",($B$14/$B$6)*(F18/$B$18)),2)</f>
        <v>#VALUE!</v>
      </c>
      <c r="G19" s="13" t="e">
        <f aca="true" t="shared" si="2" ref="G19:N19">ROUND(IF(G6=0,"",($B$14/$B$6)*(G18/$B$18)),2)</f>
        <v>#VALUE!</v>
      </c>
      <c r="H19" s="13" t="e">
        <f t="shared" si="2"/>
        <v>#VALUE!</v>
      </c>
      <c r="I19" s="13" t="e">
        <f t="shared" si="2"/>
        <v>#VALUE!</v>
      </c>
      <c r="J19" s="13" t="e">
        <f t="shared" si="2"/>
        <v>#VALUE!</v>
      </c>
      <c r="K19" s="13" t="e">
        <f t="shared" si="2"/>
        <v>#VALUE!</v>
      </c>
      <c r="L19" s="13" t="e">
        <f t="shared" si="2"/>
        <v>#VALUE!</v>
      </c>
      <c r="M19" s="13" t="e">
        <f t="shared" si="2"/>
        <v>#VALUE!</v>
      </c>
      <c r="N19" s="13" t="e">
        <f t="shared" si="2"/>
        <v>#VALUE!</v>
      </c>
    </row>
    <row r="20" spans="5:6" ht="12.75">
      <c r="E20" s="13"/>
      <c r="F20" s="13"/>
    </row>
    <row r="21" spans="1:6" ht="12.75">
      <c r="A21" t="s">
        <v>9</v>
      </c>
      <c r="B21" s="13" t="e">
        <f>VLOOKUP(B2,Inputs,9,3)</f>
        <v>#N/A</v>
      </c>
      <c r="C21" s="13"/>
      <c r="E21" s="13"/>
      <c r="F21" s="13"/>
    </row>
    <row r="22" spans="1:6" ht="12.75">
      <c r="A22" t="s">
        <v>422</v>
      </c>
      <c r="B22" s="13" t="e">
        <f>VLOOKUP(B2,Inputs!A4:K181,10,FALSE)</f>
        <v>#N/A</v>
      </c>
      <c r="C22" s="13" t="e">
        <f>ROUND(B22/B6,2)</f>
        <v>#N/A</v>
      </c>
      <c r="E22" s="13"/>
      <c r="F22" s="13"/>
    </row>
    <row r="23" spans="1:6" ht="12.75">
      <c r="A23" t="s">
        <v>419</v>
      </c>
      <c r="B23" s="13" t="e">
        <f>VLOOKUP(B2,Inputs!A4:K182,11,FALSE)</f>
        <v>#N/A</v>
      </c>
      <c r="C23" s="13"/>
      <c r="E23" s="13"/>
      <c r="F23" s="13"/>
    </row>
    <row r="24" spans="3:6" ht="12.75">
      <c r="C24" s="25" t="s">
        <v>421</v>
      </c>
      <c r="E24" s="13"/>
      <c r="F24" s="13"/>
    </row>
    <row r="25" spans="1:6" ht="12.75">
      <c r="A25" t="s">
        <v>6</v>
      </c>
      <c r="B25" s="13" t="e">
        <f>ROUND(B23/B6,2)</f>
        <v>#N/A</v>
      </c>
      <c r="C25" s="13"/>
      <c r="E25" s="13"/>
      <c r="F25" s="13"/>
    </row>
    <row r="26" spans="2:6" ht="12.75">
      <c r="B26" s="13"/>
      <c r="C26" s="13"/>
      <c r="E26" s="13"/>
      <c r="F26" s="13"/>
    </row>
    <row r="27" spans="1:6" ht="12.75">
      <c r="A27" t="s">
        <v>423</v>
      </c>
      <c r="B27" s="13" t="e">
        <f>VLOOKUP(B2,Inputs!$A$4:$L$181,12,FALSE)</f>
        <v>#N/A</v>
      </c>
      <c r="C27" s="13"/>
      <c r="E27" s="13"/>
      <c r="F27" s="13"/>
    </row>
    <row r="28" spans="1:14" ht="12.75">
      <c r="A28" t="s">
        <v>16</v>
      </c>
      <c r="B28" s="13"/>
      <c r="C28" s="11"/>
      <c r="E28" s="13" t="e">
        <f>E10+E19+C22</f>
        <v>#N/A</v>
      </c>
      <c r="F28" s="13">
        <f aca="true" t="shared" si="3" ref="F28:N28">IF(F6=0,"",F10+F19+$C$22)</f>
      </c>
      <c r="G28" s="13">
        <f t="shared" si="3"/>
      </c>
      <c r="H28" s="13">
        <f t="shared" si="3"/>
      </c>
      <c r="I28" s="13">
        <f t="shared" si="3"/>
      </c>
      <c r="J28" s="13">
        <f t="shared" si="3"/>
      </c>
      <c r="K28" s="13">
        <f t="shared" si="3"/>
      </c>
      <c r="L28" s="13">
        <f t="shared" si="3"/>
      </c>
      <c r="M28" s="13">
        <f t="shared" si="3"/>
      </c>
      <c r="N28" s="13">
        <f t="shared" si="3"/>
      </c>
    </row>
    <row r="29" spans="1:14" ht="25.5">
      <c r="A29" s="1" t="s">
        <v>424</v>
      </c>
      <c r="B29" s="13"/>
      <c r="C29" s="11"/>
      <c r="E29" s="13" t="e">
        <f>IF($B$27&gt;E28,$B$27,E28)</f>
        <v>#N/A</v>
      </c>
      <c r="F29" s="13" t="e">
        <f aca="true" t="shared" si="4" ref="F29:N29">IF($B$27&gt;F28,$B$27,F28)</f>
        <v>#N/A</v>
      </c>
      <c r="G29" s="13" t="e">
        <f t="shared" si="4"/>
        <v>#N/A</v>
      </c>
      <c r="H29" s="13" t="e">
        <f t="shared" si="4"/>
        <v>#N/A</v>
      </c>
      <c r="I29" s="13" t="e">
        <f t="shared" si="4"/>
        <v>#N/A</v>
      </c>
      <c r="J29" s="13" t="e">
        <f t="shared" si="4"/>
        <v>#N/A</v>
      </c>
      <c r="K29" s="13" t="e">
        <f t="shared" si="4"/>
        <v>#N/A</v>
      </c>
      <c r="L29" s="13" t="e">
        <f t="shared" si="4"/>
        <v>#N/A</v>
      </c>
      <c r="M29" s="13" t="e">
        <f t="shared" si="4"/>
        <v>#N/A</v>
      </c>
      <c r="N29" s="13" t="e">
        <f t="shared" si="4"/>
        <v>#N/A</v>
      </c>
    </row>
    <row r="30" spans="1:6" ht="12.75">
      <c r="A30" t="s">
        <v>5</v>
      </c>
      <c r="B30" s="13" t="e">
        <f>(B23-C33)/B8</f>
        <v>#N/A</v>
      </c>
      <c r="C30" s="13"/>
      <c r="E30" s="13"/>
      <c r="F30" s="13"/>
    </row>
    <row r="31" spans="5:6" ht="12.75">
      <c r="E31" s="13"/>
      <c r="F31" s="13"/>
    </row>
    <row r="32" spans="5:6" ht="12.75">
      <c r="E32" s="13"/>
      <c r="F32" s="13"/>
    </row>
    <row r="33" spans="1:14" ht="12.75">
      <c r="A33" t="s">
        <v>14</v>
      </c>
      <c r="C33" s="7" t="e">
        <f>SUM(E33:N33)</f>
        <v>#N/A</v>
      </c>
      <c r="E33" s="13" t="e">
        <f>E29*E6</f>
        <v>#N/A</v>
      </c>
      <c r="F33" s="13">
        <f aca="true" t="shared" si="5" ref="F33:N33">IF(F6=0,"",F28*F6)</f>
      </c>
      <c r="G33" s="13">
        <f t="shared" si="5"/>
      </c>
      <c r="H33" s="13">
        <f t="shared" si="5"/>
      </c>
      <c r="I33" s="13">
        <f t="shared" si="5"/>
      </c>
      <c r="J33" s="13">
        <f t="shared" si="5"/>
      </c>
      <c r="K33" s="13">
        <f t="shared" si="5"/>
      </c>
      <c r="L33" s="13">
        <f t="shared" si="5"/>
      </c>
      <c r="M33" s="13">
        <f t="shared" si="5"/>
      </c>
      <c r="N33" s="13">
        <f t="shared" si="5"/>
      </c>
    </row>
    <row r="34" spans="1:14" ht="12.75">
      <c r="A34" t="s">
        <v>15</v>
      </c>
      <c r="C34" s="7" t="e">
        <f>SUM(E34:N34)</f>
        <v>#N/A</v>
      </c>
      <c r="E34" s="13" t="e">
        <f>$B$25*E6</f>
        <v>#N/A</v>
      </c>
      <c r="F34" s="13">
        <f>IF(F6=0,"",$B$25*F6)</f>
      </c>
      <c r="G34" s="13">
        <f aca="true" t="shared" si="6" ref="G34:N34">IF(G6=0,"",$B$25*G6)</f>
      </c>
      <c r="H34" s="13">
        <f t="shared" si="6"/>
      </c>
      <c r="I34" s="13">
        <f t="shared" si="6"/>
      </c>
      <c r="J34" s="13">
        <f t="shared" si="6"/>
      </c>
      <c r="K34" s="13">
        <f t="shared" si="6"/>
      </c>
      <c r="L34" s="13">
        <f t="shared" si="6"/>
      </c>
      <c r="M34" s="13">
        <f t="shared" si="6"/>
      </c>
      <c r="N34" s="13">
        <f t="shared" si="6"/>
      </c>
    </row>
    <row r="35" spans="1:14" ht="12.75">
      <c r="A35" t="s">
        <v>17</v>
      </c>
      <c r="B35" s="13"/>
      <c r="C35" s="17" t="e">
        <f>SUM(E35:N35)</f>
        <v>#N/A</v>
      </c>
      <c r="E35" s="13" t="e">
        <f>E33-E34</f>
        <v>#N/A</v>
      </c>
      <c r="F35" s="13">
        <f aca="true" t="shared" si="7" ref="F35:N35">IF(F6=0,"",F33-F34)</f>
      </c>
      <c r="G35" s="13">
        <f t="shared" si="7"/>
      </c>
      <c r="H35" s="13">
        <f t="shared" si="7"/>
      </c>
      <c r="I35" s="13">
        <f t="shared" si="7"/>
      </c>
      <c r="J35" s="13">
        <f t="shared" si="7"/>
      </c>
      <c r="K35" s="13">
        <f t="shared" si="7"/>
      </c>
      <c r="L35" s="13">
        <f t="shared" si="7"/>
      </c>
      <c r="M35" s="13">
        <f t="shared" si="7"/>
      </c>
      <c r="N35" s="13">
        <f t="shared" si="7"/>
      </c>
    </row>
    <row r="36" spans="1:14" ht="12.75">
      <c r="A36" t="s">
        <v>8</v>
      </c>
      <c r="B36" s="13" t="e">
        <f>B21-C33+B22</f>
        <v>#N/A</v>
      </c>
      <c r="C36" s="7" t="e">
        <f>SUM(E36:N36)</f>
        <v>#N/A</v>
      </c>
      <c r="E36" s="13" t="e">
        <f>E29*E6</f>
        <v>#N/A</v>
      </c>
      <c r="F36" s="18">
        <f aca="true" t="shared" si="8" ref="F36:N36">IF(F6=0,"",F28*F6)</f>
      </c>
      <c r="G36" s="18">
        <f t="shared" si="8"/>
      </c>
      <c r="H36" s="18">
        <f t="shared" si="8"/>
      </c>
      <c r="I36" s="18">
        <f t="shared" si="8"/>
      </c>
      <c r="J36" s="18">
        <f t="shared" si="8"/>
      </c>
      <c r="K36" s="18">
        <f t="shared" si="8"/>
      </c>
      <c r="L36" s="18">
        <f t="shared" si="8"/>
      </c>
      <c r="M36" s="18">
        <f t="shared" si="8"/>
      </c>
      <c r="N36" s="18">
        <f t="shared" si="8"/>
      </c>
    </row>
    <row r="40" ht="12.75">
      <c r="A40" t="s">
        <v>416</v>
      </c>
    </row>
    <row r="41" ht="12.75">
      <c r="A41" t="s">
        <v>417</v>
      </c>
    </row>
    <row r="42" ht="12.75">
      <c r="A42" t="s">
        <v>418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83"/>
  <sheetViews>
    <sheetView zoomScale="85" zoomScaleNormal="85" zoomScalePageLayoutView="0" workbookViewId="0" topLeftCell="A1">
      <pane ySplit="2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8.421875" style="0" customWidth="1"/>
    <col min="2" max="2" width="14.28125" style="0" bestFit="1" customWidth="1"/>
    <col min="3" max="3" width="21.8515625" style="0" bestFit="1" customWidth="1"/>
    <col min="4" max="5" width="10.8515625" style="0" bestFit="1" customWidth="1"/>
    <col min="6" max="6" width="12.421875" style="7" bestFit="1" customWidth="1"/>
    <col min="7" max="7" width="14.57421875" style="0" bestFit="1" customWidth="1"/>
    <col min="8" max="8" width="13.140625" style="0" bestFit="1" customWidth="1"/>
    <col min="9" max="9" width="16.140625" style="0" bestFit="1" customWidth="1"/>
    <col min="10" max="10" width="16.7109375" style="8" bestFit="1" customWidth="1"/>
    <col min="11" max="11" width="17.28125" style="0" bestFit="1" customWidth="1"/>
  </cols>
  <sheetData>
    <row r="2" spans="1:12" ht="63.75">
      <c r="A2" s="20" t="s">
        <v>232</v>
      </c>
      <c r="B2" s="20" t="s">
        <v>413</v>
      </c>
      <c r="C2" s="20" t="s">
        <v>414</v>
      </c>
      <c r="D2" s="21" t="s">
        <v>3</v>
      </c>
      <c r="E2" s="21" t="s">
        <v>411</v>
      </c>
      <c r="F2" s="22" t="s">
        <v>13</v>
      </c>
      <c r="G2" s="21" t="s">
        <v>7</v>
      </c>
      <c r="H2" s="21" t="s">
        <v>4</v>
      </c>
      <c r="I2" s="21" t="s">
        <v>9</v>
      </c>
      <c r="J2" s="24" t="s">
        <v>420</v>
      </c>
      <c r="K2" s="21" t="s">
        <v>427</v>
      </c>
      <c r="L2" s="21" t="s">
        <v>425</v>
      </c>
    </row>
    <row r="4" spans="1:12" ht="12.75">
      <c r="A4" s="5" t="s">
        <v>233</v>
      </c>
      <c r="B4" s="6" t="s">
        <v>21</v>
      </c>
      <c r="C4" s="6" t="s">
        <v>22</v>
      </c>
      <c r="D4" s="11">
        <v>8262.3</v>
      </c>
      <c r="E4" s="11">
        <v>4431.4</v>
      </c>
      <c r="F4" s="8">
        <v>7758.57</v>
      </c>
      <c r="G4" s="8">
        <v>4734463.65</v>
      </c>
      <c r="H4" s="11">
        <v>8042</v>
      </c>
      <c r="I4" s="8">
        <v>68433840.07000001</v>
      </c>
      <c r="J4" s="8">
        <v>-8095912.195932591</v>
      </c>
      <c r="K4" s="8">
        <v>60337927.87406742</v>
      </c>
      <c r="L4" s="8">
        <v>6940.04</v>
      </c>
    </row>
    <row r="5" spans="1:12" ht="12.75">
      <c r="A5" s="5" t="s">
        <v>234</v>
      </c>
      <c r="B5" s="6" t="s">
        <v>21</v>
      </c>
      <c r="C5" s="6" t="s">
        <v>23</v>
      </c>
      <c r="D5" s="11">
        <v>41633.3</v>
      </c>
      <c r="E5" s="11">
        <v>14474.9</v>
      </c>
      <c r="F5" s="8">
        <v>7781.02</v>
      </c>
      <c r="G5" s="8">
        <v>13515546.91</v>
      </c>
      <c r="H5" s="11">
        <v>40996</v>
      </c>
      <c r="I5" s="8">
        <v>337464905.62</v>
      </c>
      <c r="J5" s="8">
        <v>-39923029.9266209</v>
      </c>
      <c r="K5" s="8">
        <v>297541875.6933791</v>
      </c>
      <c r="L5" s="8">
        <v>6940.04</v>
      </c>
    </row>
    <row r="6" spans="1:12" ht="12.75">
      <c r="A6" s="5" t="s">
        <v>235</v>
      </c>
      <c r="B6" s="6" t="s">
        <v>21</v>
      </c>
      <c r="C6" s="6" t="s">
        <v>24</v>
      </c>
      <c r="D6" s="11">
        <v>8128.400000000001</v>
      </c>
      <c r="E6" s="11">
        <v>5885.3</v>
      </c>
      <c r="F6" s="8">
        <v>7695.33</v>
      </c>
      <c r="G6" s="8">
        <v>8276611.86</v>
      </c>
      <c r="H6" s="11">
        <v>7615.5</v>
      </c>
      <c r="I6" s="8">
        <v>70826989.52000001</v>
      </c>
      <c r="J6" s="8">
        <v>-8379028.382297792</v>
      </c>
      <c r="K6" s="8">
        <v>62447961.13770222</v>
      </c>
      <c r="L6" s="8">
        <v>6940.04</v>
      </c>
    </row>
    <row r="7" spans="1:12" ht="12.75">
      <c r="A7" s="5" t="s">
        <v>236</v>
      </c>
      <c r="B7" s="6" t="s">
        <v>21</v>
      </c>
      <c r="C7" s="6" t="s">
        <v>25</v>
      </c>
      <c r="D7" s="11">
        <v>17098.100000000002</v>
      </c>
      <c r="E7" s="11">
        <v>5129.2</v>
      </c>
      <c r="F7" s="8">
        <v>7706.45</v>
      </c>
      <c r="G7" s="8">
        <v>4743353.05</v>
      </c>
      <c r="H7" s="11">
        <v>16548.5</v>
      </c>
      <c r="I7" s="8">
        <v>136508831.45000002</v>
      </c>
      <c r="J7" s="8">
        <v>-16149371.60121521</v>
      </c>
      <c r="K7" s="8">
        <v>120359459.8487848</v>
      </c>
      <c r="L7" s="8">
        <v>6940.04</v>
      </c>
    </row>
    <row r="8" spans="1:12" ht="12.75">
      <c r="A8" s="5" t="s">
        <v>237</v>
      </c>
      <c r="B8" s="6" t="s">
        <v>21</v>
      </c>
      <c r="C8" s="6" t="s">
        <v>26</v>
      </c>
      <c r="D8" s="11">
        <v>1024.1</v>
      </c>
      <c r="E8" s="11">
        <v>270.5</v>
      </c>
      <c r="F8" s="8">
        <v>8328.05</v>
      </c>
      <c r="G8" s="8">
        <v>270328.51</v>
      </c>
      <c r="H8" s="11">
        <v>1004</v>
      </c>
      <c r="I8" s="8">
        <v>8799084.74</v>
      </c>
      <c r="J8" s="8">
        <v>-1040956.0151343754</v>
      </c>
      <c r="K8" s="8">
        <v>7758128.724865625</v>
      </c>
      <c r="L8" s="8">
        <v>6940.04</v>
      </c>
    </row>
    <row r="9" spans="1:12" ht="12.75">
      <c r="A9" s="5" t="s">
        <v>238</v>
      </c>
      <c r="B9" s="6" t="s">
        <v>21</v>
      </c>
      <c r="C9" s="6" t="s">
        <v>27</v>
      </c>
      <c r="D9" s="11">
        <v>971.3</v>
      </c>
      <c r="E9" s="11">
        <v>185.2</v>
      </c>
      <c r="F9" s="8">
        <v>8352.41</v>
      </c>
      <c r="G9" s="8">
        <v>185623.86</v>
      </c>
      <c r="H9" s="11">
        <v>925.5</v>
      </c>
      <c r="I9" s="8">
        <v>8296786.319999999</v>
      </c>
      <c r="J9" s="8">
        <v>-981532.7254239625</v>
      </c>
      <c r="K9" s="8">
        <v>7315253.594576037</v>
      </c>
      <c r="L9" s="8">
        <v>6940.04</v>
      </c>
    </row>
    <row r="10" spans="1:12" ht="12.75">
      <c r="A10" s="5" t="s">
        <v>239</v>
      </c>
      <c r="B10" s="6" t="s">
        <v>21</v>
      </c>
      <c r="C10" s="6" t="s">
        <v>28</v>
      </c>
      <c r="D10" s="11">
        <v>10502.9</v>
      </c>
      <c r="E10" s="11">
        <v>7017</v>
      </c>
      <c r="F10" s="8">
        <v>7704.1</v>
      </c>
      <c r="G10" s="8">
        <v>9227529.69</v>
      </c>
      <c r="H10" s="11">
        <v>9755.5</v>
      </c>
      <c r="I10" s="8">
        <v>90142686.63</v>
      </c>
      <c r="J10" s="8">
        <v>-10664128.67253186</v>
      </c>
      <c r="K10" s="8">
        <v>79478557.95746814</v>
      </c>
      <c r="L10" s="8">
        <v>6940.04</v>
      </c>
    </row>
    <row r="11" spans="1:12" ht="12.75">
      <c r="A11" s="5" t="s">
        <v>240</v>
      </c>
      <c r="B11" s="6" t="s">
        <v>29</v>
      </c>
      <c r="C11" s="6" t="s">
        <v>29</v>
      </c>
      <c r="D11" s="11">
        <v>2263.6</v>
      </c>
      <c r="E11" s="11">
        <v>1220.4</v>
      </c>
      <c r="F11" s="8">
        <v>7388.18</v>
      </c>
      <c r="G11" s="8">
        <v>1270418.05</v>
      </c>
      <c r="H11" s="11">
        <v>2141.5</v>
      </c>
      <c r="I11" s="8">
        <v>17994309.61</v>
      </c>
      <c r="J11" s="8">
        <v>-2128776.501215943</v>
      </c>
      <c r="K11" s="8">
        <v>15865533.108784057</v>
      </c>
      <c r="L11" s="8">
        <v>6940.04</v>
      </c>
    </row>
    <row r="12" spans="1:12" ht="12.75">
      <c r="A12" s="5" t="s">
        <v>241</v>
      </c>
      <c r="B12" s="6" t="s">
        <v>29</v>
      </c>
      <c r="C12" s="6" t="s">
        <v>30</v>
      </c>
      <c r="D12" s="11">
        <v>307.3</v>
      </c>
      <c r="E12" s="11">
        <v>123.8</v>
      </c>
      <c r="F12" s="8">
        <v>10238.85</v>
      </c>
      <c r="G12" s="8">
        <v>152108.41</v>
      </c>
      <c r="H12" s="11">
        <v>280</v>
      </c>
      <c r="I12" s="8">
        <v>3298508.06</v>
      </c>
      <c r="J12" s="8">
        <v>-390222.6092240384</v>
      </c>
      <c r="K12" s="8">
        <v>2908285.450775962</v>
      </c>
      <c r="L12" s="8">
        <v>6940.04</v>
      </c>
    </row>
    <row r="13" spans="1:12" ht="12.75">
      <c r="A13" s="5" t="s">
        <v>242</v>
      </c>
      <c r="B13" s="6" t="s">
        <v>31</v>
      </c>
      <c r="C13" s="6" t="s">
        <v>32</v>
      </c>
      <c r="D13" s="11">
        <v>2720.5</v>
      </c>
      <c r="E13" s="11">
        <v>1389.3</v>
      </c>
      <c r="F13" s="8">
        <v>7971.35</v>
      </c>
      <c r="G13" s="8">
        <v>1517655.34</v>
      </c>
      <c r="H13" s="11">
        <v>2540.5</v>
      </c>
      <c r="I13" s="8">
        <v>23203329.33</v>
      </c>
      <c r="J13" s="8">
        <v>-2745017.9138980964</v>
      </c>
      <c r="K13" s="8">
        <v>20458311.416101903</v>
      </c>
      <c r="L13" s="8">
        <v>6940.04</v>
      </c>
    </row>
    <row r="14" spans="1:12" ht="12.75">
      <c r="A14" s="5" t="s">
        <v>243</v>
      </c>
      <c r="B14" s="6" t="s">
        <v>31</v>
      </c>
      <c r="C14" s="6" t="s">
        <v>33</v>
      </c>
      <c r="D14" s="11">
        <v>1429.6000000000001</v>
      </c>
      <c r="E14" s="11">
        <v>1099</v>
      </c>
      <c r="F14" s="8">
        <v>8346.68</v>
      </c>
      <c r="G14" s="8">
        <v>1796725.68</v>
      </c>
      <c r="H14" s="11">
        <v>1326.5</v>
      </c>
      <c r="I14" s="8">
        <v>13728382.2</v>
      </c>
      <c r="J14" s="8">
        <v>-1624105.5122687328</v>
      </c>
      <c r="K14" s="8">
        <v>12104276.687731266</v>
      </c>
      <c r="L14" s="8">
        <v>6940.04</v>
      </c>
    </row>
    <row r="15" spans="1:12" ht="12.75">
      <c r="A15" s="5" t="s">
        <v>244</v>
      </c>
      <c r="B15" s="6" t="s">
        <v>31</v>
      </c>
      <c r="C15" s="6" t="s">
        <v>34</v>
      </c>
      <c r="D15" s="11">
        <v>51581.7</v>
      </c>
      <c r="E15" s="11">
        <v>12324</v>
      </c>
      <c r="F15" s="8">
        <v>8009.71</v>
      </c>
      <c r="G15" s="8">
        <v>11845401.25</v>
      </c>
      <c r="H15" s="11">
        <v>51145</v>
      </c>
      <c r="I15" s="8">
        <v>424995688.57</v>
      </c>
      <c r="J15" s="8">
        <v>-50278163.183494605</v>
      </c>
      <c r="K15" s="8">
        <v>374717525.38650537</v>
      </c>
      <c r="L15" s="8">
        <v>6940.04</v>
      </c>
    </row>
    <row r="16" spans="1:12" ht="12.75">
      <c r="A16" s="5" t="s">
        <v>245</v>
      </c>
      <c r="B16" s="6" t="s">
        <v>31</v>
      </c>
      <c r="C16" s="6" t="s">
        <v>35</v>
      </c>
      <c r="D16" s="11">
        <v>14785</v>
      </c>
      <c r="E16" s="11">
        <v>2519</v>
      </c>
      <c r="F16" s="8">
        <v>7824.84</v>
      </c>
      <c r="G16" s="8">
        <v>2365293.72</v>
      </c>
      <c r="H16" s="11">
        <v>14587</v>
      </c>
      <c r="I16" s="8">
        <v>118055606.36</v>
      </c>
      <c r="J16" s="8">
        <v>-13966304.131852018</v>
      </c>
      <c r="K16" s="8">
        <v>104089302.22814798</v>
      </c>
      <c r="L16" s="8">
        <v>6940.04</v>
      </c>
    </row>
    <row r="17" spans="1:12" ht="12.75">
      <c r="A17" s="5" t="s">
        <v>246</v>
      </c>
      <c r="B17" s="6" t="s">
        <v>31</v>
      </c>
      <c r="C17" s="6" t="s">
        <v>36</v>
      </c>
      <c r="D17" s="11">
        <v>166.5</v>
      </c>
      <c r="E17" s="11">
        <v>66.2</v>
      </c>
      <c r="F17" s="8">
        <v>14414.67</v>
      </c>
      <c r="G17" s="8">
        <v>114510.15</v>
      </c>
      <c r="H17" s="11">
        <v>161</v>
      </c>
      <c r="I17" s="8">
        <v>2514553.05</v>
      </c>
      <c r="J17" s="8">
        <v>-297478.56738699734</v>
      </c>
      <c r="K17" s="8">
        <v>2217074.4826130024</v>
      </c>
      <c r="L17" s="8">
        <v>6940.04</v>
      </c>
    </row>
    <row r="18" spans="1:12" ht="12.75">
      <c r="A18" s="5" t="s">
        <v>247</v>
      </c>
      <c r="B18" s="6" t="s">
        <v>31</v>
      </c>
      <c r="C18" s="6" t="s">
        <v>37</v>
      </c>
      <c r="D18" s="11">
        <v>40136.5</v>
      </c>
      <c r="E18" s="11">
        <v>24453</v>
      </c>
      <c r="F18" s="8">
        <v>7892.44</v>
      </c>
      <c r="G18" s="8">
        <v>28913194.37</v>
      </c>
      <c r="H18" s="11">
        <v>39530.5</v>
      </c>
      <c r="I18" s="8">
        <v>345643810.07</v>
      </c>
      <c r="J18" s="8">
        <v>-40890616.90140401</v>
      </c>
      <c r="K18" s="8">
        <v>304753193.16859597</v>
      </c>
      <c r="L18" s="8">
        <v>6940.04</v>
      </c>
    </row>
    <row r="19" spans="1:12" ht="12.75">
      <c r="A19" s="5" t="s">
        <v>248</v>
      </c>
      <c r="B19" s="6" t="s">
        <v>31</v>
      </c>
      <c r="C19" s="6" t="s">
        <v>38</v>
      </c>
      <c r="D19" s="11">
        <v>2859.1</v>
      </c>
      <c r="E19" s="11">
        <v>1195.8</v>
      </c>
      <c r="F19" s="8">
        <v>7781.4</v>
      </c>
      <c r="G19" s="8">
        <v>1128511.96</v>
      </c>
      <c r="H19" s="11">
        <v>2898</v>
      </c>
      <c r="I19" s="8">
        <v>22912344.96</v>
      </c>
      <c r="J19" s="8">
        <v>-2710593.659647582</v>
      </c>
      <c r="K19" s="8">
        <v>20201751.300352417</v>
      </c>
      <c r="L19" s="8">
        <v>6940.04</v>
      </c>
    </row>
    <row r="20" spans="1:12" ht="12.75">
      <c r="A20" s="5" t="s">
        <v>249</v>
      </c>
      <c r="B20" s="6" t="s">
        <v>39</v>
      </c>
      <c r="C20" s="6" t="s">
        <v>39</v>
      </c>
      <c r="D20" s="11">
        <v>1369.9</v>
      </c>
      <c r="E20" s="11">
        <v>609.7</v>
      </c>
      <c r="F20" s="8">
        <v>8012.57</v>
      </c>
      <c r="G20" s="8">
        <v>613594.6</v>
      </c>
      <c r="H20" s="11">
        <v>1314.5</v>
      </c>
      <c r="I20" s="8">
        <v>11590020.04</v>
      </c>
      <c r="J20" s="8">
        <v>-1371131.3656658742</v>
      </c>
      <c r="K20" s="8">
        <v>10218888.674334126</v>
      </c>
      <c r="L20" s="8">
        <v>6940.04</v>
      </c>
    </row>
    <row r="21" spans="1:12" ht="12.75">
      <c r="A21" s="5" t="s">
        <v>250</v>
      </c>
      <c r="B21" s="6" t="s">
        <v>40</v>
      </c>
      <c r="C21" s="6" t="s">
        <v>41</v>
      </c>
      <c r="D21" s="11">
        <v>147</v>
      </c>
      <c r="E21" s="11">
        <v>64.7</v>
      </c>
      <c r="F21" s="8">
        <v>13602.61</v>
      </c>
      <c r="G21" s="8">
        <v>105610.63</v>
      </c>
      <c r="H21" s="11">
        <v>136</v>
      </c>
      <c r="I21" s="8">
        <v>2105193.6</v>
      </c>
      <c r="J21" s="8">
        <v>-249050.2143910925</v>
      </c>
      <c r="K21" s="8">
        <v>1856143.3856089076</v>
      </c>
      <c r="L21" s="8">
        <v>6940.04</v>
      </c>
    </row>
    <row r="22" spans="1:12" ht="12.75">
      <c r="A22" s="5" t="s">
        <v>251</v>
      </c>
      <c r="B22" s="6" t="s">
        <v>40</v>
      </c>
      <c r="C22" s="6" t="s">
        <v>42</v>
      </c>
      <c r="D22" s="11">
        <v>50</v>
      </c>
      <c r="E22" s="11">
        <v>18</v>
      </c>
      <c r="F22" s="8">
        <v>15930.73</v>
      </c>
      <c r="G22" s="8">
        <v>34410.38</v>
      </c>
      <c r="H22" s="11">
        <v>45.5</v>
      </c>
      <c r="I22" s="8">
        <v>830946.84</v>
      </c>
      <c r="J22" s="8">
        <v>-98303.30504975923</v>
      </c>
      <c r="K22" s="8">
        <v>732643.5349502407</v>
      </c>
      <c r="L22" s="8">
        <v>6940.04</v>
      </c>
    </row>
    <row r="23" spans="1:12" ht="12.75">
      <c r="A23" s="5" t="s">
        <v>252</v>
      </c>
      <c r="B23" s="6" t="s">
        <v>40</v>
      </c>
      <c r="C23" s="6" t="s">
        <v>43</v>
      </c>
      <c r="D23" s="11">
        <v>267.9</v>
      </c>
      <c r="E23" s="11">
        <v>136.7</v>
      </c>
      <c r="F23" s="8">
        <v>10555.15</v>
      </c>
      <c r="G23" s="8">
        <v>173146.7</v>
      </c>
      <c r="H23" s="11">
        <v>248</v>
      </c>
      <c r="I23" s="8">
        <v>3000871.66</v>
      </c>
      <c r="J23" s="8">
        <v>-355011.40146120224</v>
      </c>
      <c r="K23" s="8">
        <v>2645860.258538798</v>
      </c>
      <c r="L23" s="8">
        <v>6940.04</v>
      </c>
    </row>
    <row r="24" spans="1:12" ht="12.75">
      <c r="A24" s="5" t="s">
        <v>253</v>
      </c>
      <c r="B24" s="6" t="s">
        <v>40</v>
      </c>
      <c r="C24" s="6" t="s">
        <v>44</v>
      </c>
      <c r="D24" s="11">
        <v>63.199999999999996</v>
      </c>
      <c r="E24" s="11">
        <v>25.1</v>
      </c>
      <c r="F24" s="8">
        <v>15601.86</v>
      </c>
      <c r="G24" s="8">
        <v>46992.8</v>
      </c>
      <c r="H24" s="11">
        <v>49</v>
      </c>
      <c r="I24" s="8">
        <v>892787.82</v>
      </c>
      <c r="J24" s="8">
        <v>-105619.26369943177</v>
      </c>
      <c r="K24" s="8">
        <v>787168.5563005682</v>
      </c>
      <c r="L24" s="8">
        <v>6940.04</v>
      </c>
    </row>
    <row r="25" spans="1:12" ht="12.75">
      <c r="A25" s="5" t="s">
        <v>254</v>
      </c>
      <c r="B25" s="6" t="s">
        <v>40</v>
      </c>
      <c r="C25" s="6" t="s">
        <v>45</v>
      </c>
      <c r="D25" s="11">
        <v>50</v>
      </c>
      <c r="E25" s="11">
        <v>15.5</v>
      </c>
      <c r="F25" s="8">
        <v>15918.68</v>
      </c>
      <c r="G25" s="8">
        <v>29608.75</v>
      </c>
      <c r="H25" s="11">
        <v>31</v>
      </c>
      <c r="I25" s="8">
        <v>825542.8</v>
      </c>
      <c r="J25" s="8">
        <v>-97663.9921995881</v>
      </c>
      <c r="K25" s="8">
        <v>727878.807800412</v>
      </c>
      <c r="L25" s="8">
        <v>6940.04</v>
      </c>
    </row>
    <row r="26" spans="1:12" ht="12.75">
      <c r="A26" s="5" t="s">
        <v>255</v>
      </c>
      <c r="B26" s="6" t="s">
        <v>46</v>
      </c>
      <c r="C26" s="6" t="s">
        <v>47</v>
      </c>
      <c r="D26" s="11">
        <v>499.6</v>
      </c>
      <c r="E26" s="11">
        <v>318.3</v>
      </c>
      <c r="F26" s="8">
        <v>8181.63</v>
      </c>
      <c r="G26" s="8">
        <v>417361.39</v>
      </c>
      <c r="H26" s="11">
        <v>474.5</v>
      </c>
      <c r="I26" s="8">
        <v>4457926.21</v>
      </c>
      <c r="J26" s="8">
        <v>-527384.9770112213</v>
      </c>
      <c r="K26" s="8">
        <v>3930541.2329887785</v>
      </c>
      <c r="L26" s="8">
        <v>6940.04</v>
      </c>
    </row>
    <row r="27" spans="1:12" ht="12.75">
      <c r="A27" s="5" t="s">
        <v>256</v>
      </c>
      <c r="B27" s="6" t="s">
        <v>46</v>
      </c>
      <c r="C27" s="6" t="s">
        <v>48</v>
      </c>
      <c r="D27" s="11">
        <v>252</v>
      </c>
      <c r="E27" s="11">
        <v>100.5</v>
      </c>
      <c r="F27" s="8">
        <v>10720.71</v>
      </c>
      <c r="G27" s="8">
        <v>129291.79</v>
      </c>
      <c r="H27" s="11">
        <v>231</v>
      </c>
      <c r="I27" s="8">
        <v>2830911.2600000002</v>
      </c>
      <c r="J27" s="8">
        <v>-334904.61695549416</v>
      </c>
      <c r="K27" s="8">
        <v>2496006.643044506</v>
      </c>
      <c r="L27" s="8">
        <v>6940.04</v>
      </c>
    </row>
    <row r="28" spans="1:12" ht="12.75">
      <c r="A28" s="5" t="s">
        <v>257</v>
      </c>
      <c r="B28" s="6" t="s">
        <v>49</v>
      </c>
      <c r="C28" s="6" t="s">
        <v>50</v>
      </c>
      <c r="D28" s="11">
        <v>29373.5</v>
      </c>
      <c r="E28" s="11">
        <v>7832.9</v>
      </c>
      <c r="F28" s="8">
        <v>7850.48</v>
      </c>
      <c r="G28" s="8">
        <v>7379043.11</v>
      </c>
      <c r="H28" s="11">
        <v>29231</v>
      </c>
      <c r="I28" s="8">
        <v>237975121.63</v>
      </c>
      <c r="J28" s="8">
        <v>-28153113.83318751</v>
      </c>
      <c r="K28" s="8">
        <v>209822007.79681247</v>
      </c>
      <c r="L28" s="8">
        <v>6940.04</v>
      </c>
    </row>
    <row r="29" spans="1:12" ht="12.75">
      <c r="A29" s="5" t="s">
        <v>258</v>
      </c>
      <c r="B29" s="6" t="s">
        <v>49</v>
      </c>
      <c r="C29" s="6" t="s">
        <v>49</v>
      </c>
      <c r="D29" s="11">
        <v>29702.3</v>
      </c>
      <c r="E29" s="11">
        <v>5533.3</v>
      </c>
      <c r="F29" s="8">
        <v>8026.79</v>
      </c>
      <c r="G29" s="8">
        <v>5329755.77</v>
      </c>
      <c r="H29" s="11">
        <v>29348</v>
      </c>
      <c r="I29" s="8">
        <v>243705016.81</v>
      </c>
      <c r="J29" s="8">
        <v>-28830976.25069509</v>
      </c>
      <c r="K29" s="8">
        <v>214874040.55930492</v>
      </c>
      <c r="L29" s="8">
        <v>6940.04</v>
      </c>
    </row>
    <row r="30" spans="1:12" ht="12.75">
      <c r="A30" s="5" t="s">
        <v>259</v>
      </c>
      <c r="B30" s="6" t="s">
        <v>51</v>
      </c>
      <c r="C30" s="6" t="s">
        <v>52</v>
      </c>
      <c r="D30" s="11">
        <v>918.7</v>
      </c>
      <c r="E30" s="11">
        <v>252</v>
      </c>
      <c r="F30" s="8">
        <v>8248.43</v>
      </c>
      <c r="G30" s="8">
        <v>249432.59</v>
      </c>
      <c r="H30" s="11">
        <v>908</v>
      </c>
      <c r="I30" s="8">
        <v>7827267.3100000005</v>
      </c>
      <c r="J30" s="8">
        <v>-925987.3304060444</v>
      </c>
      <c r="K30" s="8">
        <v>6901279.979593956</v>
      </c>
      <c r="L30" s="8">
        <v>6940.04</v>
      </c>
    </row>
    <row r="31" spans="1:12" ht="12.75">
      <c r="A31" s="5" t="s">
        <v>260</v>
      </c>
      <c r="B31" s="6" t="s">
        <v>51</v>
      </c>
      <c r="C31" s="6" t="s">
        <v>53</v>
      </c>
      <c r="D31" s="11">
        <v>1203.2</v>
      </c>
      <c r="E31" s="11">
        <v>334.1</v>
      </c>
      <c r="F31" s="8">
        <v>7911.12</v>
      </c>
      <c r="G31" s="8">
        <v>317172.76</v>
      </c>
      <c r="H31" s="11">
        <v>1161</v>
      </c>
      <c r="I31" s="8">
        <v>9835836.43</v>
      </c>
      <c r="J31" s="8">
        <v>-1163606.602075561</v>
      </c>
      <c r="K31" s="8">
        <v>8672229.827924438</v>
      </c>
      <c r="L31" s="8">
        <v>6940.04</v>
      </c>
    </row>
    <row r="32" spans="1:12" ht="12.75">
      <c r="A32" s="5" t="s">
        <v>261</v>
      </c>
      <c r="B32" s="6" t="s">
        <v>54</v>
      </c>
      <c r="C32" s="6" t="s">
        <v>55</v>
      </c>
      <c r="D32" s="11">
        <v>123.8</v>
      </c>
      <c r="E32" s="11">
        <v>51.1</v>
      </c>
      <c r="F32" s="8">
        <v>14003.57</v>
      </c>
      <c r="G32" s="8">
        <v>85869.91</v>
      </c>
      <c r="H32" s="11">
        <v>123</v>
      </c>
      <c r="I32" s="8">
        <v>1819512.3399999999</v>
      </c>
      <c r="J32" s="8">
        <v>-215253.33269312538</v>
      </c>
      <c r="K32" s="8">
        <v>1604259.0073068745</v>
      </c>
      <c r="L32" s="8">
        <v>6940.04</v>
      </c>
    </row>
    <row r="33" spans="1:12" ht="12.75">
      <c r="A33" s="5" t="s">
        <v>262</v>
      </c>
      <c r="B33" s="6" t="s">
        <v>54</v>
      </c>
      <c r="C33" s="6" t="s">
        <v>54</v>
      </c>
      <c r="D33" s="11">
        <v>172.8</v>
      </c>
      <c r="E33" s="11">
        <v>75</v>
      </c>
      <c r="F33" s="8">
        <v>13327.79</v>
      </c>
      <c r="G33" s="8">
        <v>119950.09</v>
      </c>
      <c r="H33" s="11">
        <v>166</v>
      </c>
      <c r="I33" s="8">
        <v>2422991.82</v>
      </c>
      <c r="J33" s="8">
        <v>-286646.62111782184</v>
      </c>
      <c r="K33" s="8">
        <v>2136345.198882178</v>
      </c>
      <c r="L33" s="8">
        <v>6940.04</v>
      </c>
    </row>
    <row r="34" spans="1:12" ht="12.75">
      <c r="A34" s="5" t="s">
        <v>263</v>
      </c>
      <c r="B34" s="6" t="s">
        <v>56</v>
      </c>
      <c r="C34" s="6" t="s">
        <v>56</v>
      </c>
      <c r="D34" s="11">
        <v>852.1</v>
      </c>
      <c r="E34" s="11">
        <v>180.7</v>
      </c>
      <c r="F34" s="8">
        <v>8588.5</v>
      </c>
      <c r="G34" s="8">
        <v>186233.13</v>
      </c>
      <c r="H34" s="11">
        <v>786.5</v>
      </c>
      <c r="I34" s="8">
        <v>7504497.8</v>
      </c>
      <c r="J34" s="8">
        <v>-310.2199999995646</v>
      </c>
      <c r="K34" s="8">
        <v>7504187.58</v>
      </c>
      <c r="L34" s="8">
        <v>6940.04</v>
      </c>
    </row>
    <row r="35" spans="1:12" ht="12.75">
      <c r="A35" s="5" t="s">
        <v>264</v>
      </c>
      <c r="B35" s="6" t="s">
        <v>57</v>
      </c>
      <c r="C35" s="6" t="s">
        <v>58</v>
      </c>
      <c r="D35" s="11">
        <v>1004</v>
      </c>
      <c r="E35" s="11">
        <v>491.4</v>
      </c>
      <c r="F35" s="8">
        <v>7736.87</v>
      </c>
      <c r="G35" s="8">
        <v>506824.55</v>
      </c>
      <c r="H35" s="11">
        <v>939.5</v>
      </c>
      <c r="I35" s="8">
        <v>8274645.51</v>
      </c>
      <c r="J35" s="8">
        <v>-978913.4064799508</v>
      </c>
      <c r="K35" s="8">
        <v>7295732.103520049</v>
      </c>
      <c r="L35" s="8">
        <v>6940.04</v>
      </c>
    </row>
    <row r="36" spans="1:12" ht="12.75">
      <c r="A36" s="5" t="s">
        <v>265</v>
      </c>
      <c r="B36" s="6" t="s">
        <v>57</v>
      </c>
      <c r="C36" s="6" t="s">
        <v>59</v>
      </c>
      <c r="D36" s="11">
        <v>369</v>
      </c>
      <c r="E36" s="11">
        <v>147.6</v>
      </c>
      <c r="F36" s="8">
        <v>9460.56</v>
      </c>
      <c r="G36" s="8">
        <v>167565.36</v>
      </c>
      <c r="H36" s="11">
        <v>338</v>
      </c>
      <c r="I36" s="8">
        <v>3658510.38</v>
      </c>
      <c r="J36" s="8">
        <v>-432811.8774876749</v>
      </c>
      <c r="K36" s="8">
        <v>3225698.502512325</v>
      </c>
      <c r="L36" s="8">
        <v>6940.04</v>
      </c>
    </row>
    <row r="37" spans="1:12" ht="12.75">
      <c r="A37" s="5" t="s">
        <v>266</v>
      </c>
      <c r="B37" s="6" t="s">
        <v>57</v>
      </c>
      <c r="C37" s="6" t="s">
        <v>60</v>
      </c>
      <c r="D37" s="11">
        <v>215.3</v>
      </c>
      <c r="E37" s="11">
        <v>192.1</v>
      </c>
      <c r="F37" s="8">
        <v>12166.09</v>
      </c>
      <c r="G37" s="8">
        <v>280452.72</v>
      </c>
      <c r="H37" s="11">
        <v>206.5</v>
      </c>
      <c r="I37" s="8">
        <v>2899811.98</v>
      </c>
      <c r="J37" s="8">
        <v>-343055.7623359953</v>
      </c>
      <c r="K37" s="8">
        <v>2556756.217664005</v>
      </c>
      <c r="L37" s="8">
        <v>6940.04</v>
      </c>
    </row>
    <row r="38" spans="1:12" ht="12.75">
      <c r="A38" s="5" t="s">
        <v>267</v>
      </c>
      <c r="B38" s="6" t="s">
        <v>61</v>
      </c>
      <c r="C38" s="6" t="s">
        <v>62</v>
      </c>
      <c r="D38" s="11">
        <v>227.5</v>
      </c>
      <c r="E38" s="11">
        <v>161.5</v>
      </c>
      <c r="F38" s="8">
        <v>11658.36</v>
      </c>
      <c r="G38" s="8">
        <v>225938.97</v>
      </c>
      <c r="H38" s="11">
        <v>203.5</v>
      </c>
      <c r="I38" s="8">
        <v>2878215.3600000003</v>
      </c>
      <c r="J38" s="8">
        <v>-340500.8225712521</v>
      </c>
      <c r="K38" s="8">
        <v>2537714.5374287483</v>
      </c>
      <c r="L38" s="8">
        <v>6940.04</v>
      </c>
    </row>
    <row r="39" spans="1:12" ht="12.75">
      <c r="A39" s="5" t="s">
        <v>268</v>
      </c>
      <c r="B39" s="6" t="s">
        <v>61</v>
      </c>
      <c r="C39" s="6" t="s">
        <v>63</v>
      </c>
      <c r="D39" s="11">
        <v>295.4</v>
      </c>
      <c r="E39" s="11">
        <v>223.5</v>
      </c>
      <c r="F39" s="8">
        <v>10296.88</v>
      </c>
      <c r="G39" s="8">
        <v>276162.4</v>
      </c>
      <c r="H39" s="11">
        <v>282</v>
      </c>
      <c r="I39" s="8">
        <v>3317861.59</v>
      </c>
      <c r="J39" s="8">
        <v>-392512.18524959934</v>
      </c>
      <c r="K39" s="8">
        <v>2925349.4047504007</v>
      </c>
      <c r="L39" s="8">
        <v>6940.04</v>
      </c>
    </row>
    <row r="40" spans="1:12" ht="12.75">
      <c r="A40" s="5" t="s">
        <v>269</v>
      </c>
      <c r="B40" s="6" t="s">
        <v>64</v>
      </c>
      <c r="C40" s="6" t="s">
        <v>64</v>
      </c>
      <c r="D40" s="11">
        <v>462</v>
      </c>
      <c r="E40" s="11">
        <v>303.4</v>
      </c>
      <c r="F40" s="8">
        <v>8489.98</v>
      </c>
      <c r="G40" s="8">
        <v>437023.25</v>
      </c>
      <c r="H40" s="11">
        <v>424.5</v>
      </c>
      <c r="I40" s="8">
        <v>4235544.51</v>
      </c>
      <c r="J40" s="8">
        <v>-501076.6080034229</v>
      </c>
      <c r="K40" s="8">
        <v>3734467.9019965767</v>
      </c>
      <c r="L40" s="8">
        <v>6940.04</v>
      </c>
    </row>
    <row r="41" spans="1:12" ht="12.75">
      <c r="A41" s="5" t="s">
        <v>270</v>
      </c>
      <c r="B41" s="6" t="s">
        <v>65</v>
      </c>
      <c r="C41" s="6" t="s">
        <v>66</v>
      </c>
      <c r="D41" s="11">
        <v>376.4</v>
      </c>
      <c r="E41" s="11">
        <v>139.9</v>
      </c>
      <c r="F41" s="8">
        <v>9682.16</v>
      </c>
      <c r="G41" s="8">
        <v>162544.18</v>
      </c>
      <c r="H41" s="11">
        <v>351.5</v>
      </c>
      <c r="I41" s="8">
        <v>3806910.8800000004</v>
      </c>
      <c r="J41" s="8">
        <v>-450368.0663060075</v>
      </c>
      <c r="K41" s="8">
        <v>3356542.813693993</v>
      </c>
      <c r="L41" s="8">
        <v>6940.04</v>
      </c>
    </row>
    <row r="42" spans="1:12" ht="12.75">
      <c r="A42" s="5" t="s">
        <v>271</v>
      </c>
      <c r="B42" s="6" t="s">
        <v>67</v>
      </c>
      <c r="C42" s="6" t="s">
        <v>67</v>
      </c>
      <c r="D42" s="11">
        <v>4847.6</v>
      </c>
      <c r="E42" s="11">
        <v>2198.9</v>
      </c>
      <c r="F42" s="8">
        <v>7568.79</v>
      </c>
      <c r="G42" s="8">
        <v>2132447.07</v>
      </c>
      <c r="H42" s="11">
        <v>4530</v>
      </c>
      <c r="I42" s="8">
        <v>38822957.68</v>
      </c>
      <c r="J42" s="8">
        <v>-4592863.066608368</v>
      </c>
      <c r="K42" s="8">
        <v>34230094.61339163</v>
      </c>
      <c r="L42" s="8">
        <v>6940.04</v>
      </c>
    </row>
    <row r="43" spans="1:12" ht="12.75">
      <c r="A43" s="5" t="s">
        <v>272</v>
      </c>
      <c r="B43" s="6" t="s">
        <v>68</v>
      </c>
      <c r="C43" s="6" t="s">
        <v>68</v>
      </c>
      <c r="D43" s="11">
        <v>85584.6</v>
      </c>
      <c r="E43" s="11">
        <v>50657.1</v>
      </c>
      <c r="F43" s="8">
        <v>7904.16</v>
      </c>
      <c r="G43" s="8">
        <v>62530872.03</v>
      </c>
      <c r="H43" s="11">
        <v>81672</v>
      </c>
      <c r="I43" s="8">
        <v>738910380.0899999</v>
      </c>
      <c r="J43" s="8">
        <v>-87415137.77033053</v>
      </c>
      <c r="K43" s="8">
        <v>651495242.3196694</v>
      </c>
      <c r="L43" s="8">
        <v>6940.04</v>
      </c>
    </row>
    <row r="44" spans="1:12" ht="12.75">
      <c r="A44" s="5" t="s">
        <v>273</v>
      </c>
      <c r="B44" s="6" t="s">
        <v>69</v>
      </c>
      <c r="C44" s="6" t="s">
        <v>69</v>
      </c>
      <c r="D44" s="11">
        <v>260.8</v>
      </c>
      <c r="E44" s="11">
        <v>102.7</v>
      </c>
      <c r="F44" s="8">
        <v>11438.57</v>
      </c>
      <c r="G44" s="8">
        <v>140968.92</v>
      </c>
      <c r="H44" s="11">
        <v>254</v>
      </c>
      <c r="I44" s="8">
        <v>3124147.66</v>
      </c>
      <c r="J44" s="8">
        <v>-369595.2925718708</v>
      </c>
      <c r="K44" s="8">
        <v>2754552.3674281295</v>
      </c>
      <c r="L44" s="8">
        <v>6940.04</v>
      </c>
    </row>
    <row r="45" spans="1:12" ht="12.75">
      <c r="A45" s="5" t="s">
        <v>274</v>
      </c>
      <c r="B45" s="6" t="s">
        <v>70</v>
      </c>
      <c r="C45" s="6" t="s">
        <v>70</v>
      </c>
      <c r="D45" s="11">
        <v>63572</v>
      </c>
      <c r="E45" s="11">
        <v>6521.2</v>
      </c>
      <c r="F45" s="8">
        <v>7910.03</v>
      </c>
      <c r="G45" s="8">
        <v>6189944.38</v>
      </c>
      <c r="H45" s="11">
        <v>63190.5</v>
      </c>
      <c r="I45" s="8">
        <v>508325339.57</v>
      </c>
      <c r="J45" s="8">
        <v>-60136290.93321079</v>
      </c>
      <c r="K45" s="8">
        <v>448189048.6367892</v>
      </c>
      <c r="L45" s="8">
        <v>6940.04</v>
      </c>
    </row>
    <row r="46" spans="1:12" ht="12.75">
      <c r="A46" s="5" t="s">
        <v>275</v>
      </c>
      <c r="B46" s="6" t="s">
        <v>71</v>
      </c>
      <c r="C46" s="6" t="s">
        <v>71</v>
      </c>
      <c r="D46" s="11">
        <v>6779.799999999999</v>
      </c>
      <c r="E46" s="11">
        <v>2120.3</v>
      </c>
      <c r="F46" s="8">
        <v>8295.15</v>
      </c>
      <c r="G46" s="8">
        <v>2110585.64</v>
      </c>
      <c r="H46" s="11">
        <v>6594.5</v>
      </c>
      <c r="I46" s="8">
        <v>58340166.28</v>
      </c>
      <c r="J46" s="8">
        <v>-6901802.722393791</v>
      </c>
      <c r="K46" s="8">
        <v>51438363.55760621</v>
      </c>
      <c r="L46" s="8">
        <v>6940.04</v>
      </c>
    </row>
    <row r="47" spans="1:12" ht="12.75">
      <c r="A47" s="5" t="s">
        <v>276</v>
      </c>
      <c r="B47" s="6" t="s">
        <v>72</v>
      </c>
      <c r="C47" s="6" t="s">
        <v>73</v>
      </c>
      <c r="D47" s="11">
        <v>2415.1</v>
      </c>
      <c r="E47" s="11">
        <v>321.8</v>
      </c>
      <c r="F47" s="8">
        <v>8017.29</v>
      </c>
      <c r="G47" s="8">
        <v>309595.82</v>
      </c>
      <c r="H47" s="11">
        <v>2283</v>
      </c>
      <c r="I47" s="8">
        <v>19671303.720000003</v>
      </c>
      <c r="J47" s="8">
        <v>-2327169.53387009</v>
      </c>
      <c r="K47" s="8">
        <v>17344134.186129913</v>
      </c>
      <c r="L47" s="8">
        <v>6940.04</v>
      </c>
    </row>
    <row r="48" spans="1:12" ht="12.75">
      <c r="A48" s="5" t="s">
        <v>277</v>
      </c>
      <c r="B48" s="6" t="s">
        <v>72</v>
      </c>
      <c r="C48" s="6" t="s">
        <v>74</v>
      </c>
      <c r="D48" s="11">
        <v>306.6</v>
      </c>
      <c r="E48" s="11">
        <v>76.4</v>
      </c>
      <c r="F48" s="8">
        <v>11043.85</v>
      </c>
      <c r="G48" s="8">
        <v>101250.05</v>
      </c>
      <c r="H48" s="11">
        <v>254</v>
      </c>
      <c r="I48" s="8">
        <v>3487295.6199999996</v>
      </c>
      <c r="J48" s="8">
        <v>-412556.69873123197</v>
      </c>
      <c r="K48" s="8">
        <v>3074738.9212687677</v>
      </c>
      <c r="L48" s="8">
        <v>6940.04</v>
      </c>
    </row>
    <row r="49" spans="1:12" ht="12.75">
      <c r="A49" s="5" t="s">
        <v>278</v>
      </c>
      <c r="B49" s="6" t="s">
        <v>72</v>
      </c>
      <c r="C49" s="6" t="s">
        <v>75</v>
      </c>
      <c r="D49" s="11">
        <v>287.29999999999995</v>
      </c>
      <c r="E49" s="11">
        <v>92.9</v>
      </c>
      <c r="F49" s="8">
        <v>11163.49</v>
      </c>
      <c r="G49" s="8">
        <v>124450.59</v>
      </c>
      <c r="H49" s="11">
        <v>267.5</v>
      </c>
      <c r="I49" s="8">
        <v>3331721.23</v>
      </c>
      <c r="J49" s="8">
        <v>-394151.81892195303</v>
      </c>
      <c r="K49" s="8">
        <v>2937569.411078047</v>
      </c>
      <c r="L49" s="8">
        <v>6940.04</v>
      </c>
    </row>
    <row r="50" spans="1:12" ht="12.75">
      <c r="A50" s="5" t="s">
        <v>279</v>
      </c>
      <c r="B50" s="6" t="s">
        <v>72</v>
      </c>
      <c r="C50" s="6" t="s">
        <v>72</v>
      </c>
      <c r="D50" s="11">
        <v>205.1</v>
      </c>
      <c r="E50" s="11">
        <v>47.2</v>
      </c>
      <c r="F50" s="8">
        <v>13277.46</v>
      </c>
      <c r="G50" s="8">
        <v>75203.52</v>
      </c>
      <c r="H50" s="11">
        <v>193.5</v>
      </c>
      <c r="I50" s="8">
        <v>2798410.09</v>
      </c>
      <c r="J50" s="8">
        <v>-331059.6388230975</v>
      </c>
      <c r="K50" s="8">
        <v>2467350.4511769023</v>
      </c>
      <c r="L50" s="8">
        <v>6940.04</v>
      </c>
    </row>
    <row r="51" spans="1:12" ht="12.75">
      <c r="A51" s="5" t="s">
        <v>280</v>
      </c>
      <c r="B51" s="6" t="s">
        <v>72</v>
      </c>
      <c r="C51" s="6" t="s">
        <v>76</v>
      </c>
      <c r="D51" s="11">
        <v>50</v>
      </c>
      <c r="E51" s="11">
        <v>10</v>
      </c>
      <c r="F51" s="8">
        <v>17123.5</v>
      </c>
      <c r="G51" s="8">
        <v>20548.2</v>
      </c>
      <c r="H51" s="11">
        <v>2</v>
      </c>
      <c r="I51" s="8">
        <v>876723.1799999999</v>
      </c>
      <c r="J51" s="8">
        <v>-103718.77244004559</v>
      </c>
      <c r="K51" s="8">
        <v>773004.4075599543</v>
      </c>
      <c r="L51" s="8">
        <v>6940.04</v>
      </c>
    </row>
    <row r="52" spans="1:12" ht="12.75">
      <c r="A52" s="5" t="s">
        <v>281</v>
      </c>
      <c r="B52" s="6" t="s">
        <v>77</v>
      </c>
      <c r="C52" s="6" t="s">
        <v>78</v>
      </c>
      <c r="D52" s="11">
        <v>521</v>
      </c>
      <c r="E52" s="11">
        <v>196.5</v>
      </c>
      <c r="F52" s="8">
        <v>8994.78</v>
      </c>
      <c r="G52" s="8">
        <v>213796.85</v>
      </c>
      <c r="H52" s="11">
        <v>483</v>
      </c>
      <c r="I52" s="8">
        <v>4900075.61</v>
      </c>
      <c r="J52" s="8">
        <v>-579692.4716107171</v>
      </c>
      <c r="K52" s="8">
        <v>4320383.138389283</v>
      </c>
      <c r="L52" s="8">
        <v>6940.04</v>
      </c>
    </row>
    <row r="53" spans="1:12" ht="12.75">
      <c r="A53" s="5" t="s">
        <v>282</v>
      </c>
      <c r="B53" s="6" t="s">
        <v>77</v>
      </c>
      <c r="C53" s="6" t="s">
        <v>79</v>
      </c>
      <c r="D53" s="11">
        <v>11466.9</v>
      </c>
      <c r="E53" s="11">
        <v>7104.3</v>
      </c>
      <c r="F53" s="8">
        <v>7664.92</v>
      </c>
      <c r="G53" s="8">
        <v>8327782.4</v>
      </c>
      <c r="H53" s="11">
        <v>11195.5</v>
      </c>
      <c r="I53" s="8">
        <v>96220596.60000001</v>
      </c>
      <c r="J53" s="8">
        <v>-11383162.200411795</v>
      </c>
      <c r="K53" s="8">
        <v>84837434.39958821</v>
      </c>
      <c r="L53" s="8">
        <v>6940.04</v>
      </c>
    </row>
    <row r="54" spans="1:12" ht="12.75">
      <c r="A54" s="5" t="s">
        <v>283</v>
      </c>
      <c r="B54" s="6" t="s">
        <v>77</v>
      </c>
      <c r="C54" s="6" t="s">
        <v>80</v>
      </c>
      <c r="D54" s="11">
        <v>8813.7</v>
      </c>
      <c r="E54" s="11">
        <v>3340</v>
      </c>
      <c r="F54" s="8">
        <v>7489.51</v>
      </c>
      <c r="G54" s="8">
        <v>3006344.05</v>
      </c>
      <c r="H54" s="11">
        <v>8654</v>
      </c>
      <c r="I54" s="8">
        <v>69373243.701</v>
      </c>
      <c r="J54" s="8">
        <v>-8207046.2387590185</v>
      </c>
      <c r="K54" s="8">
        <v>61166197.46224099</v>
      </c>
      <c r="L54" s="8">
        <v>6940.04</v>
      </c>
    </row>
    <row r="55" spans="1:12" ht="12.75">
      <c r="A55" s="5" t="s">
        <v>284</v>
      </c>
      <c r="B55" s="6" t="s">
        <v>77</v>
      </c>
      <c r="C55" s="6" t="s">
        <v>81</v>
      </c>
      <c r="D55" s="11">
        <v>7595.1</v>
      </c>
      <c r="E55" s="11">
        <v>2632.7</v>
      </c>
      <c r="F55" s="8">
        <v>7545.59</v>
      </c>
      <c r="G55" s="8">
        <v>2383831.79</v>
      </c>
      <c r="H55" s="11">
        <v>7298</v>
      </c>
      <c r="I55" s="8">
        <v>59782778.973</v>
      </c>
      <c r="J55" s="8">
        <v>-7072467.786393112</v>
      </c>
      <c r="K55" s="8">
        <v>52710311.186606884</v>
      </c>
      <c r="L55" s="8">
        <v>6940.04</v>
      </c>
    </row>
    <row r="56" spans="1:12" ht="12.75">
      <c r="A56" s="5" t="s">
        <v>285</v>
      </c>
      <c r="B56" s="6" t="s">
        <v>77</v>
      </c>
      <c r="C56" s="6" t="s">
        <v>82</v>
      </c>
      <c r="D56" s="11">
        <v>30010.3</v>
      </c>
      <c r="E56" s="11">
        <v>14924.9</v>
      </c>
      <c r="F56" s="8">
        <v>7681.34</v>
      </c>
      <c r="G56" s="8">
        <v>15171051.55</v>
      </c>
      <c r="H56" s="11">
        <v>28899</v>
      </c>
      <c r="I56" s="8">
        <v>245667072.70000002</v>
      </c>
      <c r="J56" s="8">
        <v>-29063092.878853094</v>
      </c>
      <c r="K56" s="8">
        <v>216603979.82114694</v>
      </c>
      <c r="L56" s="8">
        <v>6940.04</v>
      </c>
    </row>
    <row r="57" spans="1:12" ht="12.75">
      <c r="A57" s="5" t="s">
        <v>286</v>
      </c>
      <c r="B57" s="6" t="s">
        <v>77</v>
      </c>
      <c r="C57" s="6" t="s">
        <v>83</v>
      </c>
      <c r="D57" s="11">
        <v>4858.5</v>
      </c>
      <c r="E57" s="11">
        <v>566.9</v>
      </c>
      <c r="F57" s="8">
        <v>7654.04</v>
      </c>
      <c r="G57" s="8">
        <v>520689</v>
      </c>
      <c r="H57" s="11">
        <v>4788.5</v>
      </c>
      <c r="I57" s="8">
        <v>38242370.955</v>
      </c>
      <c r="J57" s="8">
        <v>-4524178.054296972</v>
      </c>
      <c r="K57" s="8">
        <v>33718192.90070303</v>
      </c>
      <c r="L57" s="8">
        <v>6940.04</v>
      </c>
    </row>
    <row r="58" spans="1:12" ht="12.75">
      <c r="A58" s="5" t="s">
        <v>287</v>
      </c>
      <c r="B58" s="6" t="s">
        <v>77</v>
      </c>
      <c r="C58" s="6" t="s">
        <v>84</v>
      </c>
      <c r="D58" s="11">
        <v>1438.6</v>
      </c>
      <c r="E58" s="11">
        <v>363.3</v>
      </c>
      <c r="F58" s="8">
        <v>8142.19</v>
      </c>
      <c r="G58" s="8">
        <v>354966.71</v>
      </c>
      <c r="H58" s="11">
        <v>1413</v>
      </c>
      <c r="I58" s="8">
        <v>12068314.350000001</v>
      </c>
      <c r="J58" s="8">
        <v>-1427714.902898526</v>
      </c>
      <c r="K58" s="8">
        <v>10640599.447101476</v>
      </c>
      <c r="L58" s="8">
        <v>6940.04</v>
      </c>
    </row>
    <row r="59" spans="1:12" ht="12.75">
      <c r="A59" s="5" t="s">
        <v>288</v>
      </c>
      <c r="B59" s="6" t="s">
        <v>77</v>
      </c>
      <c r="C59" s="6" t="s">
        <v>85</v>
      </c>
      <c r="D59" s="11">
        <v>23701.6</v>
      </c>
      <c r="E59" s="11">
        <v>2551.1</v>
      </c>
      <c r="F59" s="8">
        <v>7732.04</v>
      </c>
      <c r="G59" s="8">
        <v>2367024.37</v>
      </c>
      <c r="H59" s="11">
        <v>23918.5</v>
      </c>
      <c r="I59" s="8">
        <v>186379477.76799998</v>
      </c>
      <c r="J59" s="8">
        <v>-22049206.731495026</v>
      </c>
      <c r="K59" s="8">
        <v>164330271.03650495</v>
      </c>
      <c r="L59" s="8">
        <v>6940.04</v>
      </c>
    </row>
    <row r="60" spans="1:12" ht="12.75">
      <c r="A60" s="5" t="s">
        <v>289</v>
      </c>
      <c r="B60" s="6" t="s">
        <v>77</v>
      </c>
      <c r="C60" s="6" t="s">
        <v>86</v>
      </c>
      <c r="D60" s="11">
        <v>989.5</v>
      </c>
      <c r="E60" s="11">
        <v>531.1</v>
      </c>
      <c r="F60" s="8">
        <v>8253.5</v>
      </c>
      <c r="G60" s="8">
        <v>621020.31</v>
      </c>
      <c r="H60" s="11">
        <v>924.5</v>
      </c>
      <c r="I60" s="8">
        <v>8786530.629999999</v>
      </c>
      <c r="J60" s="8">
        <v>-1039470.8292650143</v>
      </c>
      <c r="K60" s="8">
        <v>7747059.800734985</v>
      </c>
      <c r="L60" s="8">
        <v>6940.04</v>
      </c>
    </row>
    <row r="61" spans="1:12" ht="12.75">
      <c r="A61" s="5" t="s">
        <v>290</v>
      </c>
      <c r="B61" s="6" t="s">
        <v>77</v>
      </c>
      <c r="C61" s="6" t="s">
        <v>87</v>
      </c>
      <c r="D61" s="11">
        <v>639.1</v>
      </c>
      <c r="E61" s="11">
        <v>163.8</v>
      </c>
      <c r="F61" s="8">
        <v>8834.48</v>
      </c>
      <c r="G61" s="8">
        <v>173650.57</v>
      </c>
      <c r="H61" s="11">
        <v>626</v>
      </c>
      <c r="I61" s="8">
        <v>5819767.7700000005</v>
      </c>
      <c r="J61" s="8">
        <v>-688494.5930031663</v>
      </c>
      <c r="K61" s="8">
        <v>5131273.176996835</v>
      </c>
      <c r="L61" s="8">
        <v>6940.04</v>
      </c>
    </row>
    <row r="62" spans="1:12" ht="12.75">
      <c r="A62" s="5" t="s">
        <v>291</v>
      </c>
      <c r="B62" s="6" t="s">
        <v>77</v>
      </c>
      <c r="C62" s="6" t="s">
        <v>88</v>
      </c>
      <c r="D62" s="11">
        <v>241.2</v>
      </c>
      <c r="E62" s="11">
        <v>147.5</v>
      </c>
      <c r="F62" s="8">
        <v>12047.84</v>
      </c>
      <c r="G62" s="8">
        <v>213246.82</v>
      </c>
      <c r="H62" s="11">
        <v>233.5</v>
      </c>
      <c r="I62" s="8">
        <v>3119186.53</v>
      </c>
      <c r="J62" s="8">
        <v>-369008.3771973788</v>
      </c>
      <c r="K62" s="8">
        <v>2750178.152802621</v>
      </c>
      <c r="L62" s="8">
        <v>6940.04</v>
      </c>
    </row>
    <row r="63" spans="1:12" ht="12.75">
      <c r="A63" s="5" t="s">
        <v>292</v>
      </c>
      <c r="B63" s="6" t="s">
        <v>77</v>
      </c>
      <c r="C63" s="6" t="s">
        <v>89</v>
      </c>
      <c r="D63" s="11">
        <v>5942</v>
      </c>
      <c r="E63" s="11">
        <v>582.7</v>
      </c>
      <c r="F63" s="8">
        <v>7769.78</v>
      </c>
      <c r="G63" s="8">
        <v>543293.79</v>
      </c>
      <c r="H63" s="11">
        <v>5949.5</v>
      </c>
      <c r="I63" s="8">
        <v>46770848.66</v>
      </c>
      <c r="J63" s="8">
        <v>-5533120.510164168</v>
      </c>
      <c r="K63" s="8">
        <v>41237728.149835825</v>
      </c>
      <c r="L63" s="8">
        <v>6940.04</v>
      </c>
    </row>
    <row r="64" spans="1:12" ht="12.75">
      <c r="A64" s="5" t="s">
        <v>293</v>
      </c>
      <c r="B64" s="6" t="s">
        <v>77</v>
      </c>
      <c r="C64" s="6" t="s">
        <v>90</v>
      </c>
      <c r="D64" s="11">
        <v>21839.3</v>
      </c>
      <c r="E64" s="11">
        <v>6272.5</v>
      </c>
      <c r="F64" s="8">
        <v>7677.46</v>
      </c>
      <c r="G64" s="8">
        <v>5778825.27</v>
      </c>
      <c r="H64" s="11">
        <v>19612</v>
      </c>
      <c r="I64" s="8">
        <v>172831702.19</v>
      </c>
      <c r="J64" s="8">
        <v>-20446467.48118413</v>
      </c>
      <c r="K64" s="8">
        <v>152385234.70881587</v>
      </c>
      <c r="L64" s="8">
        <v>6940.04</v>
      </c>
    </row>
    <row r="65" spans="1:12" ht="12.75">
      <c r="A65" s="5" t="s">
        <v>294</v>
      </c>
      <c r="B65" s="6" t="s">
        <v>77</v>
      </c>
      <c r="C65" s="6" t="s">
        <v>91</v>
      </c>
      <c r="D65" s="11">
        <v>190.4</v>
      </c>
      <c r="E65" s="11">
        <v>74.7</v>
      </c>
      <c r="F65" s="8">
        <v>13291.01</v>
      </c>
      <c r="G65" s="8">
        <v>119140.58</v>
      </c>
      <c r="H65" s="11">
        <v>204.5</v>
      </c>
      <c r="I65" s="8">
        <v>2589866.6</v>
      </c>
      <c r="J65" s="8">
        <v>-306388.36825949396</v>
      </c>
      <c r="K65" s="8">
        <v>2283478.2317405064</v>
      </c>
      <c r="L65" s="8">
        <v>6940.04</v>
      </c>
    </row>
    <row r="66" spans="1:12" ht="12.75">
      <c r="A66" s="5" t="s">
        <v>295</v>
      </c>
      <c r="B66" s="6" t="s">
        <v>77</v>
      </c>
      <c r="C66" s="6" t="s">
        <v>92</v>
      </c>
      <c r="D66" s="11">
        <v>268.5</v>
      </c>
      <c r="E66" s="11">
        <v>150.9</v>
      </c>
      <c r="F66" s="8">
        <v>11216.33</v>
      </c>
      <c r="G66" s="8">
        <v>203105.3</v>
      </c>
      <c r="H66" s="11">
        <v>257.5</v>
      </c>
      <c r="I66" s="8">
        <v>3214689.8200000003</v>
      </c>
      <c r="J66" s="8">
        <v>-380306.6800468435</v>
      </c>
      <c r="K66" s="8">
        <v>2834383.139953157</v>
      </c>
      <c r="L66" s="8">
        <v>6940.04</v>
      </c>
    </row>
    <row r="67" spans="1:12" ht="12.75">
      <c r="A67" s="5" t="s">
        <v>296</v>
      </c>
      <c r="B67" s="6" t="s">
        <v>93</v>
      </c>
      <c r="C67" s="6" t="s">
        <v>94</v>
      </c>
      <c r="D67" s="11">
        <v>3728.3</v>
      </c>
      <c r="E67" s="11">
        <v>1724.5</v>
      </c>
      <c r="F67" s="8">
        <v>7364.79</v>
      </c>
      <c r="G67" s="8">
        <v>1629329.63</v>
      </c>
      <c r="H67" s="11">
        <v>3544</v>
      </c>
      <c r="I67" s="8">
        <v>29346306.809</v>
      </c>
      <c r="J67" s="8">
        <v>-3471749.107715427</v>
      </c>
      <c r="K67" s="8">
        <v>25874557.701284572</v>
      </c>
      <c r="L67" s="8">
        <v>6940.04</v>
      </c>
    </row>
    <row r="68" spans="1:12" ht="12.75">
      <c r="A68" s="5" t="s">
        <v>297</v>
      </c>
      <c r="B68" s="6" t="s">
        <v>93</v>
      </c>
      <c r="C68" s="6" t="s">
        <v>95</v>
      </c>
      <c r="D68" s="11">
        <v>1450.5</v>
      </c>
      <c r="E68" s="11">
        <v>601.6</v>
      </c>
      <c r="F68" s="8">
        <v>7706.36</v>
      </c>
      <c r="G68" s="8">
        <v>590399.38</v>
      </c>
      <c r="H68" s="11">
        <v>1256</v>
      </c>
      <c r="I68" s="8">
        <v>11768469.48</v>
      </c>
      <c r="J68" s="8">
        <v>-1392242.427038078</v>
      </c>
      <c r="K68" s="8">
        <v>10376227.052961923</v>
      </c>
      <c r="L68" s="8">
        <v>6940.04</v>
      </c>
    </row>
    <row r="69" spans="1:12" ht="12.75">
      <c r="A69" s="5" t="s">
        <v>298</v>
      </c>
      <c r="B69" s="6" t="s">
        <v>93</v>
      </c>
      <c r="C69" s="6" t="s">
        <v>96</v>
      </c>
      <c r="D69" s="11">
        <v>202.70000000000002</v>
      </c>
      <c r="E69" s="11">
        <v>67.5</v>
      </c>
      <c r="F69" s="8">
        <v>12601.4</v>
      </c>
      <c r="G69" s="8">
        <v>102071.38</v>
      </c>
      <c r="H69" s="11">
        <v>183.5</v>
      </c>
      <c r="I69" s="8">
        <v>2656376.13</v>
      </c>
      <c r="J69" s="8">
        <v>-314256.62926197407</v>
      </c>
      <c r="K69" s="8">
        <v>2342119.5007380256</v>
      </c>
      <c r="L69" s="8">
        <v>6940.04</v>
      </c>
    </row>
    <row r="70" spans="1:12" ht="12.75">
      <c r="A70" s="5" t="s">
        <v>299</v>
      </c>
      <c r="B70" s="6" t="s">
        <v>97</v>
      </c>
      <c r="C70" s="6" t="s">
        <v>98</v>
      </c>
      <c r="D70" s="11">
        <v>5905.5</v>
      </c>
      <c r="E70" s="11">
        <v>1888.6</v>
      </c>
      <c r="F70" s="8">
        <v>8226.19</v>
      </c>
      <c r="G70" s="8">
        <v>1864318.75</v>
      </c>
      <c r="H70" s="11">
        <v>5651</v>
      </c>
      <c r="I70" s="8">
        <v>50444106.26</v>
      </c>
      <c r="J70" s="8">
        <v>-5967677.024488413</v>
      </c>
      <c r="K70" s="8">
        <v>44476429.235511586</v>
      </c>
      <c r="L70" s="8">
        <v>6940.04</v>
      </c>
    </row>
    <row r="71" spans="1:12" ht="12.75">
      <c r="A71" s="5" t="s">
        <v>300</v>
      </c>
      <c r="B71" s="6" t="s">
        <v>97</v>
      </c>
      <c r="C71" s="6" t="s">
        <v>99</v>
      </c>
      <c r="D71" s="11">
        <v>4699.7</v>
      </c>
      <c r="E71" s="11">
        <v>1957.1</v>
      </c>
      <c r="F71" s="8">
        <v>7630.29</v>
      </c>
      <c r="G71" s="8">
        <v>1835064.08</v>
      </c>
      <c r="H71" s="11">
        <v>4494.5</v>
      </c>
      <c r="I71" s="8">
        <v>37695121.8</v>
      </c>
      <c r="J71" s="8">
        <v>-4459436.968546904</v>
      </c>
      <c r="K71" s="8">
        <v>33235684.831453092</v>
      </c>
      <c r="L71" s="8">
        <v>6940.04</v>
      </c>
    </row>
    <row r="72" spans="1:12" ht="12.75">
      <c r="A72" s="5" t="s">
        <v>301</v>
      </c>
      <c r="B72" s="6" t="s">
        <v>97</v>
      </c>
      <c r="C72" s="6" t="s">
        <v>100</v>
      </c>
      <c r="D72" s="11">
        <v>1057.1</v>
      </c>
      <c r="E72" s="11">
        <v>499.2</v>
      </c>
      <c r="F72" s="8">
        <v>8301.33</v>
      </c>
      <c r="G72" s="8">
        <v>539651.68</v>
      </c>
      <c r="H72" s="11">
        <v>995.5</v>
      </c>
      <c r="I72" s="8">
        <v>9314990.05</v>
      </c>
      <c r="J72" s="8">
        <v>-1101989.0374944108</v>
      </c>
      <c r="K72" s="8">
        <v>8213001.01250559</v>
      </c>
      <c r="L72" s="8">
        <v>6940.04</v>
      </c>
    </row>
    <row r="73" spans="1:12" ht="12.75">
      <c r="A73" s="5" t="s">
        <v>302</v>
      </c>
      <c r="B73" s="6" t="s">
        <v>101</v>
      </c>
      <c r="C73" s="6" t="s">
        <v>101</v>
      </c>
      <c r="D73" s="11">
        <v>409.2</v>
      </c>
      <c r="E73" s="11">
        <v>105.5</v>
      </c>
      <c r="F73" s="8">
        <v>9919.73</v>
      </c>
      <c r="G73" s="8">
        <v>125583.83</v>
      </c>
      <c r="H73" s="11">
        <v>401</v>
      </c>
      <c r="I73" s="8">
        <v>4184738.84</v>
      </c>
      <c r="J73" s="8">
        <v>-495066.1569903745</v>
      </c>
      <c r="K73" s="8">
        <v>3689672.6830096254</v>
      </c>
      <c r="L73" s="8">
        <v>6940.04</v>
      </c>
    </row>
    <row r="74" spans="1:12" ht="12.75">
      <c r="A74" s="5" t="s">
        <v>303</v>
      </c>
      <c r="B74" s="6" t="s">
        <v>102</v>
      </c>
      <c r="C74" s="6" t="s">
        <v>103</v>
      </c>
      <c r="D74" s="11">
        <v>441.8</v>
      </c>
      <c r="E74" s="11">
        <v>156.9</v>
      </c>
      <c r="F74" s="8">
        <v>9506.66</v>
      </c>
      <c r="G74" s="8">
        <v>178991.47</v>
      </c>
      <c r="H74" s="11">
        <v>424.5</v>
      </c>
      <c r="I74" s="8">
        <v>4379035.6</v>
      </c>
      <c r="J74" s="8">
        <v>-518052.0000660397</v>
      </c>
      <c r="K74" s="8">
        <v>3860983.59993396</v>
      </c>
      <c r="L74" s="8">
        <v>6940.04</v>
      </c>
    </row>
    <row r="75" spans="1:12" ht="12.75">
      <c r="A75" s="5" t="s">
        <v>304</v>
      </c>
      <c r="B75" s="6" t="s">
        <v>102</v>
      </c>
      <c r="C75" s="6" t="s">
        <v>104</v>
      </c>
      <c r="D75" s="11">
        <v>1227.2</v>
      </c>
      <c r="E75" s="11">
        <v>348.8</v>
      </c>
      <c r="F75" s="8">
        <v>8104.48</v>
      </c>
      <c r="G75" s="8">
        <v>339221.08</v>
      </c>
      <c r="H75" s="11">
        <v>1201</v>
      </c>
      <c r="I75" s="8">
        <v>10285037.79</v>
      </c>
      <c r="J75" s="8">
        <v>-1216748.3630104081</v>
      </c>
      <c r="K75" s="8">
        <v>9068289.42698959</v>
      </c>
      <c r="L75" s="8">
        <v>6940.04</v>
      </c>
    </row>
    <row r="76" spans="1:12" ht="12.75">
      <c r="A76" s="5" t="s">
        <v>305</v>
      </c>
      <c r="B76" s="6" t="s">
        <v>105</v>
      </c>
      <c r="C76" s="6" t="s">
        <v>105</v>
      </c>
      <c r="D76" s="11">
        <v>1875.5</v>
      </c>
      <c r="E76" s="11">
        <v>427.7</v>
      </c>
      <c r="F76" s="8">
        <v>8028.29</v>
      </c>
      <c r="G76" s="8">
        <v>412043.98</v>
      </c>
      <c r="H76" s="11">
        <v>1835</v>
      </c>
      <c r="I76" s="8">
        <v>15469102.6</v>
      </c>
      <c r="J76" s="8">
        <v>-1830037.5409500608</v>
      </c>
      <c r="K76" s="8">
        <v>13639065.059049938</v>
      </c>
      <c r="L76" s="8">
        <v>6940.04</v>
      </c>
    </row>
    <row r="77" spans="1:12" ht="12.75">
      <c r="A77" s="5" t="s">
        <v>306</v>
      </c>
      <c r="B77" s="6" t="s">
        <v>106</v>
      </c>
      <c r="C77" s="6" t="s">
        <v>106</v>
      </c>
      <c r="D77" s="11">
        <v>95.9</v>
      </c>
      <c r="E77" s="11">
        <v>22.2</v>
      </c>
      <c r="F77" s="8">
        <v>16401.71</v>
      </c>
      <c r="G77" s="8">
        <v>43694.15</v>
      </c>
      <c r="H77" s="11">
        <v>92.5</v>
      </c>
      <c r="I77" s="8">
        <v>1616617.8599999999</v>
      </c>
      <c r="J77" s="8">
        <v>-191250.3556069471</v>
      </c>
      <c r="K77" s="8">
        <v>1425367.5043930528</v>
      </c>
      <c r="L77" s="8">
        <v>6940.04</v>
      </c>
    </row>
    <row r="78" spans="1:12" ht="12.75">
      <c r="A78" s="5" t="s">
        <v>307</v>
      </c>
      <c r="B78" s="6" t="s">
        <v>107</v>
      </c>
      <c r="C78" s="6" t="s">
        <v>107</v>
      </c>
      <c r="D78" s="11">
        <v>511.4</v>
      </c>
      <c r="E78" s="11">
        <v>362.1</v>
      </c>
      <c r="F78" s="8">
        <v>8248.91</v>
      </c>
      <c r="G78" s="8">
        <v>521372.84</v>
      </c>
      <c r="H78" s="11">
        <v>491.5</v>
      </c>
      <c r="I78" s="8">
        <v>4658468.9</v>
      </c>
      <c r="J78" s="8">
        <v>-551109.7308481447</v>
      </c>
      <c r="K78" s="8">
        <v>4107359.1691518556</v>
      </c>
      <c r="L78" s="8">
        <v>6940.04</v>
      </c>
    </row>
    <row r="79" spans="1:12" ht="12.75">
      <c r="A79" s="5" t="s">
        <v>308</v>
      </c>
      <c r="B79" s="6" t="s">
        <v>107</v>
      </c>
      <c r="C79" s="6" t="s">
        <v>108</v>
      </c>
      <c r="D79" s="11">
        <v>213.6</v>
      </c>
      <c r="E79" s="11">
        <v>106</v>
      </c>
      <c r="F79" s="8">
        <v>11792.59</v>
      </c>
      <c r="G79" s="8">
        <v>150001.73</v>
      </c>
      <c r="H79" s="11">
        <v>203</v>
      </c>
      <c r="I79" s="8">
        <v>2668898.77</v>
      </c>
      <c r="J79" s="8">
        <v>-315738.09214346035</v>
      </c>
      <c r="K79" s="8">
        <v>2353160.67785654</v>
      </c>
      <c r="L79" s="8">
        <v>6940.04</v>
      </c>
    </row>
    <row r="80" spans="1:12" ht="12.75">
      <c r="A80" s="5" t="s">
        <v>309</v>
      </c>
      <c r="B80" s="6" t="s">
        <v>109</v>
      </c>
      <c r="C80" s="6" t="s">
        <v>110</v>
      </c>
      <c r="D80" s="11">
        <v>180.8</v>
      </c>
      <c r="E80" s="11">
        <v>80</v>
      </c>
      <c r="F80" s="8">
        <v>13527.39</v>
      </c>
      <c r="G80" s="8">
        <v>129862.93</v>
      </c>
      <c r="H80" s="11">
        <v>169.5</v>
      </c>
      <c r="I80" s="8">
        <v>2575614.85</v>
      </c>
      <c r="J80" s="8">
        <v>-304702.34689169755</v>
      </c>
      <c r="K80" s="8">
        <v>2270912.5031083026</v>
      </c>
      <c r="L80" s="8">
        <v>6940.04</v>
      </c>
    </row>
    <row r="81" spans="1:12" ht="12.75">
      <c r="A81" s="9" t="s">
        <v>310</v>
      </c>
      <c r="B81" s="6" t="s">
        <v>111</v>
      </c>
      <c r="C81" s="6" t="s">
        <v>111</v>
      </c>
      <c r="D81" s="11">
        <v>81422.2</v>
      </c>
      <c r="E81" s="11">
        <v>21041</v>
      </c>
      <c r="F81" s="8">
        <v>7839.66</v>
      </c>
      <c r="G81" s="8">
        <v>19794520.26</v>
      </c>
      <c r="H81" s="11">
        <v>80804</v>
      </c>
      <c r="I81" s="8">
        <v>658023457.54</v>
      </c>
      <c r="J81" s="8">
        <v>-77845991.53954531</v>
      </c>
      <c r="K81" s="8">
        <v>580177466.0004547</v>
      </c>
      <c r="L81" s="8">
        <v>6940.04</v>
      </c>
    </row>
    <row r="82" spans="1:12" ht="12.75">
      <c r="A82" s="5" t="s">
        <v>311</v>
      </c>
      <c r="B82" s="6" t="s">
        <v>74</v>
      </c>
      <c r="C82" s="6" t="s">
        <v>112</v>
      </c>
      <c r="D82" s="11">
        <v>159.6</v>
      </c>
      <c r="E82" s="11">
        <v>48.3</v>
      </c>
      <c r="F82" s="8">
        <v>13094.75</v>
      </c>
      <c r="G82" s="8">
        <v>75897.15</v>
      </c>
      <c r="H82" s="11">
        <v>146.5</v>
      </c>
      <c r="I82" s="8">
        <v>2165818.69</v>
      </c>
      <c r="J82" s="8">
        <v>-256222.32989722895</v>
      </c>
      <c r="K82" s="8">
        <v>1909596.360102771</v>
      </c>
      <c r="L82" s="8">
        <v>6940.04</v>
      </c>
    </row>
    <row r="83" spans="1:12" ht="12.75">
      <c r="A83" s="5" t="s">
        <v>312</v>
      </c>
      <c r="B83" s="6" t="s">
        <v>74</v>
      </c>
      <c r="C83" s="6" t="s">
        <v>113</v>
      </c>
      <c r="D83" s="11">
        <v>66.8</v>
      </c>
      <c r="E83" s="11">
        <v>21.1</v>
      </c>
      <c r="F83" s="8">
        <v>15159.24</v>
      </c>
      <c r="G83" s="8">
        <v>38383.18</v>
      </c>
      <c r="H83" s="11">
        <v>55.5</v>
      </c>
      <c r="I83" s="8">
        <v>1051020.1199999999</v>
      </c>
      <c r="J83" s="8">
        <v>-124338.5815990281</v>
      </c>
      <c r="K83" s="8">
        <v>926681.5384009718</v>
      </c>
      <c r="L83" s="8">
        <v>6940.04</v>
      </c>
    </row>
    <row r="84" spans="1:12" ht="12.75">
      <c r="A84" s="5" t="s">
        <v>313</v>
      </c>
      <c r="B84" s="6" t="s">
        <v>55</v>
      </c>
      <c r="C84" s="6" t="s">
        <v>114</v>
      </c>
      <c r="D84" s="11">
        <v>165.6</v>
      </c>
      <c r="E84" s="11">
        <v>59.8</v>
      </c>
      <c r="F84" s="8">
        <v>13065.94</v>
      </c>
      <c r="G84" s="8">
        <v>93761.2</v>
      </c>
      <c r="H84" s="11">
        <v>154</v>
      </c>
      <c r="I84" s="8">
        <v>2257481.1100000003</v>
      </c>
      <c r="J84" s="8">
        <v>-267066.24722274544</v>
      </c>
      <c r="K84" s="8">
        <v>1990414.862777255</v>
      </c>
      <c r="L84" s="8">
        <v>6940.04</v>
      </c>
    </row>
    <row r="85" spans="1:12" ht="12.75">
      <c r="A85" s="5" t="s">
        <v>314</v>
      </c>
      <c r="B85" s="6" t="s">
        <v>55</v>
      </c>
      <c r="C85" s="6" t="s">
        <v>115</v>
      </c>
      <c r="D85" s="11">
        <v>111.3</v>
      </c>
      <c r="E85" s="11">
        <v>46</v>
      </c>
      <c r="F85" s="8">
        <v>14007.24</v>
      </c>
      <c r="G85" s="8">
        <v>77319.97</v>
      </c>
      <c r="H85" s="11">
        <v>104.5</v>
      </c>
      <c r="I85" s="8">
        <v>1636325.89</v>
      </c>
      <c r="J85" s="8">
        <v>-193581.86996112624</v>
      </c>
      <c r="K85" s="8">
        <v>1442744.0200388737</v>
      </c>
      <c r="L85" s="8">
        <v>6940.04</v>
      </c>
    </row>
    <row r="86" spans="1:12" ht="12.75">
      <c r="A86" s="5" t="s">
        <v>315</v>
      </c>
      <c r="B86" s="6" t="s">
        <v>55</v>
      </c>
      <c r="C86" s="6" t="s">
        <v>116</v>
      </c>
      <c r="D86" s="11">
        <v>180.8</v>
      </c>
      <c r="E86" s="11">
        <v>55.5</v>
      </c>
      <c r="F86" s="8">
        <v>12695.37</v>
      </c>
      <c r="G86" s="8">
        <v>84551.18</v>
      </c>
      <c r="H86" s="11">
        <v>171</v>
      </c>
      <c r="I86" s="8">
        <v>2379874.6</v>
      </c>
      <c r="J86" s="8">
        <v>-281545.7349641931</v>
      </c>
      <c r="K86" s="8">
        <v>2098328.865035807</v>
      </c>
      <c r="L86" s="8">
        <v>6940.04</v>
      </c>
    </row>
    <row r="87" spans="1:12" ht="12.75">
      <c r="A87" s="5" t="s">
        <v>316</v>
      </c>
      <c r="B87" s="6" t="s">
        <v>55</v>
      </c>
      <c r="C87" s="6" t="s">
        <v>117</v>
      </c>
      <c r="D87" s="11">
        <v>117.3</v>
      </c>
      <c r="E87" s="11">
        <v>53</v>
      </c>
      <c r="F87" s="8">
        <v>14284.37</v>
      </c>
      <c r="G87" s="8">
        <v>90848.61</v>
      </c>
      <c r="H87" s="11">
        <v>103</v>
      </c>
      <c r="I87" s="8">
        <v>1766405.4600000002</v>
      </c>
      <c r="J87" s="8">
        <v>-208970.64218445108</v>
      </c>
      <c r="K87" s="8">
        <v>1557434.8178155492</v>
      </c>
      <c r="L87" s="8">
        <v>6940.04</v>
      </c>
    </row>
    <row r="88" spans="1:12" ht="12.75">
      <c r="A88" s="5" t="s">
        <v>317</v>
      </c>
      <c r="B88" s="6" t="s">
        <v>55</v>
      </c>
      <c r="C88" s="6" t="s">
        <v>118</v>
      </c>
      <c r="D88" s="11">
        <v>714.9</v>
      </c>
      <c r="E88" s="11">
        <v>362.8</v>
      </c>
      <c r="F88" s="8">
        <v>7927.73</v>
      </c>
      <c r="G88" s="8">
        <v>387021.65</v>
      </c>
      <c r="H88" s="11">
        <v>683</v>
      </c>
      <c r="I88" s="8">
        <v>6054556</v>
      </c>
      <c r="J88" s="8">
        <v>-716270.6887589224</v>
      </c>
      <c r="K88" s="8">
        <v>5338285.311241077</v>
      </c>
      <c r="L88" s="8">
        <v>6940.04</v>
      </c>
    </row>
    <row r="89" spans="1:12" ht="12.75">
      <c r="A89" s="5" t="s">
        <v>318</v>
      </c>
      <c r="B89" s="6" t="s">
        <v>119</v>
      </c>
      <c r="C89" s="6" t="s">
        <v>119</v>
      </c>
      <c r="D89" s="11">
        <v>1023.5999999999999</v>
      </c>
      <c r="E89" s="11">
        <v>541</v>
      </c>
      <c r="F89" s="8">
        <v>8162.05</v>
      </c>
      <c r="G89" s="8">
        <v>631775.8</v>
      </c>
      <c r="H89" s="11">
        <v>929</v>
      </c>
      <c r="I89" s="8">
        <v>8984723.63</v>
      </c>
      <c r="J89" s="8">
        <v>-1062917.60828848</v>
      </c>
      <c r="K89" s="8">
        <v>7921806.021711521</v>
      </c>
      <c r="L89" s="8">
        <v>6940.04</v>
      </c>
    </row>
    <row r="90" spans="1:12" ht="12.75">
      <c r="A90" s="5" t="s">
        <v>319</v>
      </c>
      <c r="B90" s="6" t="s">
        <v>120</v>
      </c>
      <c r="C90" s="6" t="s">
        <v>121</v>
      </c>
      <c r="D90" s="11">
        <v>4886.2</v>
      </c>
      <c r="E90" s="11">
        <v>1167</v>
      </c>
      <c r="F90" s="8">
        <v>7920.94</v>
      </c>
      <c r="G90" s="8">
        <v>1109248.21</v>
      </c>
      <c r="H90" s="11">
        <v>4817.5</v>
      </c>
      <c r="I90" s="8">
        <v>39808708.44</v>
      </c>
      <c r="J90" s="8">
        <v>-4709480.102739478</v>
      </c>
      <c r="K90" s="8">
        <v>35099228.33726052</v>
      </c>
      <c r="L90" s="8">
        <v>6940.04</v>
      </c>
    </row>
    <row r="91" spans="1:12" ht="12.75">
      <c r="A91" s="5" t="s">
        <v>320</v>
      </c>
      <c r="B91" s="6" t="s">
        <v>120</v>
      </c>
      <c r="C91" s="6" t="s">
        <v>122</v>
      </c>
      <c r="D91" s="11">
        <v>1293.3</v>
      </c>
      <c r="E91" s="11">
        <v>271</v>
      </c>
      <c r="F91" s="8">
        <v>8348.36</v>
      </c>
      <c r="G91" s="8">
        <v>271488.63</v>
      </c>
      <c r="H91" s="11">
        <v>1272.5</v>
      </c>
      <c r="I91" s="8">
        <v>11066520.2</v>
      </c>
      <c r="J91" s="8">
        <v>-1309199.889441691</v>
      </c>
      <c r="K91" s="8">
        <v>9757320.310558308</v>
      </c>
      <c r="L91" s="8">
        <v>6940.04</v>
      </c>
    </row>
    <row r="92" spans="1:12" ht="12.75">
      <c r="A92" s="5" t="s">
        <v>321</v>
      </c>
      <c r="B92" s="6" t="s">
        <v>120</v>
      </c>
      <c r="C92" s="6" t="s">
        <v>123</v>
      </c>
      <c r="D92" s="11">
        <v>824.1</v>
      </c>
      <c r="E92" s="11">
        <v>357.4</v>
      </c>
      <c r="F92" s="8">
        <v>8673.15</v>
      </c>
      <c r="G92" s="8">
        <v>380749.83</v>
      </c>
      <c r="H92" s="11">
        <v>822</v>
      </c>
      <c r="I92" s="8">
        <v>7528291.49</v>
      </c>
      <c r="J92" s="8">
        <v>-890617.6655596603</v>
      </c>
      <c r="K92" s="8">
        <v>6637673.82444034</v>
      </c>
      <c r="L92" s="8">
        <v>6940.04</v>
      </c>
    </row>
    <row r="93" spans="1:12" ht="12.75">
      <c r="A93" s="5" t="s">
        <v>322</v>
      </c>
      <c r="B93" s="6" t="s">
        <v>124</v>
      </c>
      <c r="C93" s="6" t="s">
        <v>125</v>
      </c>
      <c r="D93" s="11">
        <v>29163.3</v>
      </c>
      <c r="E93" s="11">
        <v>7559.8</v>
      </c>
      <c r="F93" s="8">
        <v>7551.39</v>
      </c>
      <c r="G93" s="8">
        <v>6850440.12</v>
      </c>
      <c r="H93" s="11">
        <v>28905</v>
      </c>
      <c r="I93" s="8">
        <v>229495245.55</v>
      </c>
      <c r="J93" s="8">
        <v>-27149921.083725467</v>
      </c>
      <c r="K93" s="8">
        <v>202345324.46627456</v>
      </c>
      <c r="L93" s="8">
        <v>6940.04</v>
      </c>
    </row>
    <row r="94" spans="1:12" ht="12.75">
      <c r="A94" s="5" t="s">
        <v>323</v>
      </c>
      <c r="B94" s="6" t="s">
        <v>124</v>
      </c>
      <c r="C94" s="6" t="s">
        <v>126</v>
      </c>
      <c r="D94" s="11">
        <v>15064.9</v>
      </c>
      <c r="E94" s="11">
        <v>4485.2</v>
      </c>
      <c r="F94" s="8">
        <v>7536.45</v>
      </c>
      <c r="G94" s="8">
        <v>4056298.52</v>
      </c>
      <c r="H94" s="11">
        <v>14914</v>
      </c>
      <c r="I94" s="8">
        <v>118574761.14699998</v>
      </c>
      <c r="J94" s="8">
        <v>-14027721.576311523</v>
      </c>
      <c r="K94" s="8">
        <v>104547039.57068846</v>
      </c>
      <c r="L94" s="8">
        <v>6940.04</v>
      </c>
    </row>
    <row r="95" spans="1:12" ht="12.75">
      <c r="A95" s="5" t="s">
        <v>324</v>
      </c>
      <c r="B95" s="6" t="s">
        <v>124</v>
      </c>
      <c r="C95" s="6" t="s">
        <v>127</v>
      </c>
      <c r="D95" s="11">
        <v>1068.3</v>
      </c>
      <c r="E95" s="11">
        <v>346.6</v>
      </c>
      <c r="F95" s="8">
        <v>8374.61</v>
      </c>
      <c r="G95" s="8">
        <v>348316.66</v>
      </c>
      <c r="H95" s="11">
        <v>1063</v>
      </c>
      <c r="I95" s="8">
        <v>9294909.5</v>
      </c>
      <c r="J95" s="8">
        <v>-1099613.4529958682</v>
      </c>
      <c r="K95" s="8">
        <v>8195296.047004132</v>
      </c>
      <c r="L95" s="8">
        <v>6940.04</v>
      </c>
    </row>
    <row r="96" spans="1:12" ht="12.75">
      <c r="A96" s="5" t="s">
        <v>325</v>
      </c>
      <c r="B96" s="6" t="s">
        <v>47</v>
      </c>
      <c r="C96" s="6" t="s">
        <v>128</v>
      </c>
      <c r="D96" s="11">
        <v>1149.1999999999998</v>
      </c>
      <c r="E96" s="11">
        <v>677.4</v>
      </c>
      <c r="F96" s="8">
        <v>7965.55</v>
      </c>
      <c r="G96" s="8">
        <v>868442.44</v>
      </c>
      <c r="H96" s="11">
        <v>1005</v>
      </c>
      <c r="I96" s="8">
        <v>10022074.299999999</v>
      </c>
      <c r="J96" s="8">
        <v>-1185639.056217185</v>
      </c>
      <c r="K96" s="8">
        <v>8836435.243782815</v>
      </c>
      <c r="L96" s="8">
        <v>6940.04</v>
      </c>
    </row>
    <row r="97" spans="1:12" ht="12.75">
      <c r="A97" s="5" t="s">
        <v>326</v>
      </c>
      <c r="B97" s="6" t="s">
        <v>47</v>
      </c>
      <c r="C97" s="6" t="s">
        <v>129</v>
      </c>
      <c r="D97" s="11">
        <v>188.8</v>
      </c>
      <c r="E97" s="11">
        <v>79.5</v>
      </c>
      <c r="F97" s="8">
        <v>12847.61</v>
      </c>
      <c r="G97" s="8">
        <v>122566.18</v>
      </c>
      <c r="H97" s="11">
        <v>183</v>
      </c>
      <c r="I97" s="8">
        <v>2516636.94</v>
      </c>
      <c r="J97" s="8">
        <v>-297725.0973266986</v>
      </c>
      <c r="K97" s="8">
        <v>2218911.842673301</v>
      </c>
      <c r="L97" s="8">
        <v>6940.04</v>
      </c>
    </row>
    <row r="98" spans="1:12" ht="12.75">
      <c r="A98" s="9" t="s">
        <v>327</v>
      </c>
      <c r="B98" s="6" t="s">
        <v>47</v>
      </c>
      <c r="C98" s="6" t="s">
        <v>130</v>
      </c>
      <c r="D98" s="11">
        <v>356.9</v>
      </c>
      <c r="E98" s="11">
        <v>114.5</v>
      </c>
      <c r="F98" s="8">
        <v>9743.33</v>
      </c>
      <c r="G98" s="8">
        <v>133873.39</v>
      </c>
      <c r="H98" s="11">
        <v>346.5</v>
      </c>
      <c r="I98" s="8">
        <v>3611268.79</v>
      </c>
      <c r="J98" s="8">
        <v>-427223.0669774795</v>
      </c>
      <c r="K98" s="8">
        <v>3184045.7230225205</v>
      </c>
      <c r="L98" s="8">
        <v>6940.04</v>
      </c>
    </row>
    <row r="99" spans="1:12" ht="12.75">
      <c r="A99" s="5" t="s">
        <v>328</v>
      </c>
      <c r="B99" s="6" t="s">
        <v>47</v>
      </c>
      <c r="C99" s="6" t="s">
        <v>131</v>
      </c>
      <c r="D99" s="11">
        <v>111.9</v>
      </c>
      <c r="E99" s="11">
        <v>72</v>
      </c>
      <c r="F99" s="8">
        <v>14386.6</v>
      </c>
      <c r="G99" s="8">
        <v>124300.27</v>
      </c>
      <c r="H99" s="11">
        <v>103.5</v>
      </c>
      <c r="I99" s="8">
        <v>1734161.3499999999</v>
      </c>
      <c r="J99" s="8">
        <v>-205156.07495968367</v>
      </c>
      <c r="K99" s="8">
        <v>1529005.2750403162</v>
      </c>
      <c r="L99" s="8">
        <v>6940.04</v>
      </c>
    </row>
    <row r="100" spans="1:12" ht="12.75">
      <c r="A100" s="5" t="s">
        <v>329</v>
      </c>
      <c r="B100" s="6" t="s">
        <v>47</v>
      </c>
      <c r="C100" s="6" t="s">
        <v>132</v>
      </c>
      <c r="D100" s="11">
        <v>443.9</v>
      </c>
      <c r="E100" s="11">
        <v>88.7</v>
      </c>
      <c r="F100" s="8">
        <v>8037.55</v>
      </c>
      <c r="G100" s="8">
        <v>85551.67</v>
      </c>
      <c r="H100" s="11">
        <v>455.5</v>
      </c>
      <c r="I100" s="8">
        <v>3478994.67</v>
      </c>
      <c r="J100" s="8">
        <v>-411574.67343097</v>
      </c>
      <c r="K100" s="8">
        <v>3067419.99656903</v>
      </c>
      <c r="L100" s="8">
        <v>6940.04</v>
      </c>
    </row>
    <row r="101" spans="1:12" ht="12.75">
      <c r="A101" s="5" t="s">
        <v>330</v>
      </c>
      <c r="B101" s="6" t="s">
        <v>47</v>
      </c>
      <c r="C101" s="6" t="s">
        <v>133</v>
      </c>
      <c r="D101" s="11">
        <v>50</v>
      </c>
      <c r="E101" s="11">
        <v>12</v>
      </c>
      <c r="F101" s="8">
        <v>15207.84</v>
      </c>
      <c r="G101" s="8">
        <v>21899.29</v>
      </c>
      <c r="H101" s="11">
        <v>43.5</v>
      </c>
      <c r="I101" s="8">
        <v>782291.1900000001</v>
      </c>
      <c r="J101" s="8">
        <v>-92547.20733796782</v>
      </c>
      <c r="K101" s="8">
        <v>689743.9826620322</v>
      </c>
      <c r="L101" s="8">
        <v>6940.04</v>
      </c>
    </row>
    <row r="102" spans="1:12" ht="12.75">
      <c r="A102" s="5" t="s">
        <v>331</v>
      </c>
      <c r="B102" s="6" t="s">
        <v>134</v>
      </c>
      <c r="C102" s="6" t="s">
        <v>135</v>
      </c>
      <c r="D102" s="11">
        <v>157.5</v>
      </c>
      <c r="E102" s="11">
        <v>44</v>
      </c>
      <c r="F102" s="8">
        <v>13651.87</v>
      </c>
      <c r="G102" s="8">
        <v>72081.89</v>
      </c>
      <c r="H102" s="11">
        <v>151.5</v>
      </c>
      <c r="I102" s="8">
        <v>2222251.9</v>
      </c>
      <c r="J102" s="8">
        <v>-20.74999999985448</v>
      </c>
      <c r="K102" s="8">
        <v>2222231.15</v>
      </c>
      <c r="L102" s="8">
        <v>6940.04</v>
      </c>
    </row>
    <row r="103" spans="1:12" ht="12.75">
      <c r="A103" s="5" t="s">
        <v>332</v>
      </c>
      <c r="B103" s="6" t="s">
        <v>134</v>
      </c>
      <c r="C103" s="6" t="s">
        <v>136</v>
      </c>
      <c r="D103" s="11">
        <v>493.8</v>
      </c>
      <c r="E103" s="11">
        <v>146.9</v>
      </c>
      <c r="F103" s="8">
        <v>8650.4</v>
      </c>
      <c r="G103" s="8">
        <v>152489.18</v>
      </c>
      <c r="H103" s="11">
        <v>473.5</v>
      </c>
      <c r="I103" s="8">
        <v>4424054.659999999</v>
      </c>
      <c r="J103" s="8">
        <v>-523377.8791418098</v>
      </c>
      <c r="K103" s="8">
        <v>3900676.7808581893</v>
      </c>
      <c r="L103" s="8">
        <v>6940.04</v>
      </c>
    </row>
    <row r="104" spans="1:12" ht="12.75">
      <c r="A104" s="5" t="s">
        <v>333</v>
      </c>
      <c r="B104" s="6" t="s">
        <v>134</v>
      </c>
      <c r="C104" s="6" t="s">
        <v>137</v>
      </c>
      <c r="D104" s="11">
        <v>50</v>
      </c>
      <c r="E104" s="11">
        <v>14.8</v>
      </c>
      <c r="F104" s="8">
        <v>16051.21</v>
      </c>
      <c r="G104" s="8">
        <v>28506.95</v>
      </c>
      <c r="H104" s="11">
        <v>41.5</v>
      </c>
      <c r="I104" s="8">
        <v>831067.5</v>
      </c>
      <c r="J104" s="8">
        <v>-98317.57946084828</v>
      </c>
      <c r="K104" s="8">
        <v>732749.9205391518</v>
      </c>
      <c r="L104" s="8">
        <v>6940.04</v>
      </c>
    </row>
    <row r="105" spans="1:12" ht="12.75">
      <c r="A105" s="5" t="s">
        <v>334</v>
      </c>
      <c r="B105" s="6" t="s">
        <v>138</v>
      </c>
      <c r="C105" s="6" t="s">
        <v>139</v>
      </c>
      <c r="D105" s="11">
        <v>2153</v>
      </c>
      <c r="E105" s="11">
        <v>900.1</v>
      </c>
      <c r="F105" s="8">
        <v>7590.25</v>
      </c>
      <c r="G105" s="8">
        <v>843614.87</v>
      </c>
      <c r="H105" s="11">
        <v>2035</v>
      </c>
      <c r="I105" s="8">
        <v>17185422.06</v>
      </c>
      <c r="J105" s="8">
        <v>-2033082.871069155</v>
      </c>
      <c r="K105" s="8">
        <v>15152339.188930843</v>
      </c>
      <c r="L105" s="8">
        <v>6940.04</v>
      </c>
    </row>
    <row r="106" spans="1:12" ht="12.75">
      <c r="A106" s="5" t="s">
        <v>335</v>
      </c>
      <c r="B106" s="6" t="s">
        <v>138</v>
      </c>
      <c r="C106" s="6" t="s">
        <v>140</v>
      </c>
      <c r="D106" s="11">
        <v>187.2</v>
      </c>
      <c r="E106" s="11">
        <v>63.9</v>
      </c>
      <c r="F106" s="8">
        <v>12965.07</v>
      </c>
      <c r="G106" s="8">
        <v>99416.18</v>
      </c>
      <c r="H106" s="11">
        <v>184</v>
      </c>
      <c r="I106" s="8">
        <v>2526477.78</v>
      </c>
      <c r="J106" s="8">
        <v>-298889.29586491775</v>
      </c>
      <c r="K106" s="8">
        <v>2227588.484135082</v>
      </c>
      <c r="L106" s="8">
        <v>6940.04</v>
      </c>
    </row>
    <row r="107" spans="1:12" ht="12.75">
      <c r="A107" s="5" t="s">
        <v>336</v>
      </c>
      <c r="B107" s="6" t="s">
        <v>138</v>
      </c>
      <c r="C107" s="6" t="s">
        <v>141</v>
      </c>
      <c r="D107" s="11">
        <v>312.70000000000005</v>
      </c>
      <c r="E107" s="11">
        <v>55.7</v>
      </c>
      <c r="F107" s="8">
        <v>10481.57</v>
      </c>
      <c r="G107" s="8">
        <v>70058.83</v>
      </c>
      <c r="H107" s="11">
        <v>299</v>
      </c>
      <c r="I107" s="8">
        <v>3347646.65</v>
      </c>
      <c r="J107" s="8">
        <v>-396035.8400710141</v>
      </c>
      <c r="K107" s="8">
        <v>2951610.809928986</v>
      </c>
      <c r="L107" s="8">
        <v>6940.04</v>
      </c>
    </row>
    <row r="108" spans="1:12" ht="12.75">
      <c r="A108" s="5" t="s">
        <v>337</v>
      </c>
      <c r="B108" s="6" t="s">
        <v>138</v>
      </c>
      <c r="C108" s="6" t="s">
        <v>142</v>
      </c>
      <c r="D108" s="11">
        <v>172.2</v>
      </c>
      <c r="E108" s="11">
        <v>32.8</v>
      </c>
      <c r="F108" s="8">
        <v>13461.48</v>
      </c>
      <c r="G108" s="8">
        <v>52984.38</v>
      </c>
      <c r="H108" s="11">
        <v>153.5</v>
      </c>
      <c r="I108" s="8">
        <v>2371050.9299999997</v>
      </c>
      <c r="J108" s="8">
        <v>-280501.8704449316</v>
      </c>
      <c r="K108" s="8">
        <v>2090549.0595550681</v>
      </c>
      <c r="L108" s="8">
        <v>6940.04</v>
      </c>
    </row>
    <row r="109" spans="1:12" ht="12.75">
      <c r="A109" s="5" t="s">
        <v>338</v>
      </c>
      <c r="B109" s="6" t="s">
        <v>143</v>
      </c>
      <c r="C109" s="6" t="s">
        <v>144</v>
      </c>
      <c r="D109" s="11">
        <v>140</v>
      </c>
      <c r="E109" s="11">
        <v>45.5</v>
      </c>
      <c r="F109" s="8">
        <v>14237.54</v>
      </c>
      <c r="G109" s="8">
        <v>77736.95</v>
      </c>
      <c r="H109" s="11">
        <v>133.5</v>
      </c>
      <c r="I109" s="8">
        <v>2070992.16</v>
      </c>
      <c r="J109" s="8">
        <v>-245004.08962400025</v>
      </c>
      <c r="K109" s="8">
        <v>1825988.0703759997</v>
      </c>
      <c r="L109" s="8">
        <v>6940.04</v>
      </c>
    </row>
    <row r="110" spans="1:12" ht="12.75">
      <c r="A110" s="5" t="s">
        <v>339</v>
      </c>
      <c r="B110" s="6" t="s">
        <v>143</v>
      </c>
      <c r="C110" s="6" t="s">
        <v>145</v>
      </c>
      <c r="D110" s="11">
        <v>448.2</v>
      </c>
      <c r="E110" s="11">
        <v>141.2</v>
      </c>
      <c r="F110" s="8">
        <v>8846.03</v>
      </c>
      <c r="G110" s="8">
        <v>149887.12</v>
      </c>
      <c r="H110" s="11">
        <v>423.5</v>
      </c>
      <c r="I110" s="8">
        <v>4114677.47</v>
      </c>
      <c r="J110" s="8">
        <v>-486777.7035108306</v>
      </c>
      <c r="K110" s="8">
        <v>3627899.7664891696</v>
      </c>
      <c r="L110" s="8">
        <v>6940.04</v>
      </c>
    </row>
    <row r="111" spans="1:12" ht="12.75">
      <c r="A111" s="5" t="s">
        <v>340</v>
      </c>
      <c r="B111" s="6" t="s">
        <v>143</v>
      </c>
      <c r="C111" s="6" t="s">
        <v>146</v>
      </c>
      <c r="D111" s="11">
        <v>21744.199999999997</v>
      </c>
      <c r="E111" s="11">
        <v>9366.1</v>
      </c>
      <c r="F111" s="8">
        <v>7316.75</v>
      </c>
      <c r="G111" s="8">
        <v>8467810.04</v>
      </c>
      <c r="H111" s="11">
        <v>21134.5</v>
      </c>
      <c r="I111" s="8">
        <v>171150483.83599997</v>
      </c>
      <c r="J111" s="8">
        <v>-20247574.708803505</v>
      </c>
      <c r="K111" s="8">
        <v>150902909.12719646</v>
      </c>
      <c r="L111" s="8">
        <v>6940.04</v>
      </c>
    </row>
    <row r="112" spans="1:12" ht="12.75">
      <c r="A112" s="5" t="s">
        <v>341</v>
      </c>
      <c r="B112" s="6" t="s">
        <v>147</v>
      </c>
      <c r="C112" s="6" t="s">
        <v>148</v>
      </c>
      <c r="D112" s="11">
        <v>83.2</v>
      </c>
      <c r="E112" s="11">
        <v>23.9</v>
      </c>
      <c r="F112" s="8">
        <v>16041.25</v>
      </c>
      <c r="G112" s="8">
        <v>46006.31</v>
      </c>
      <c r="H112" s="11">
        <v>79.5</v>
      </c>
      <c r="I112" s="8">
        <v>1380638.46</v>
      </c>
      <c r="J112" s="8">
        <v>-163333.34115189585</v>
      </c>
      <c r="K112" s="8">
        <v>1217305.118848104</v>
      </c>
      <c r="L112" s="8">
        <v>6940.04</v>
      </c>
    </row>
    <row r="113" spans="1:12" ht="12.75">
      <c r="A113" s="5" t="s">
        <v>342</v>
      </c>
      <c r="B113" s="6" t="s">
        <v>149</v>
      </c>
      <c r="C113" s="6" t="s">
        <v>149</v>
      </c>
      <c r="D113" s="11">
        <v>2092.3</v>
      </c>
      <c r="E113" s="11">
        <v>722.4</v>
      </c>
      <c r="F113" s="8">
        <v>7469.23</v>
      </c>
      <c r="G113" s="8">
        <v>647492.83</v>
      </c>
      <c r="H113" s="11">
        <v>1972</v>
      </c>
      <c r="I113" s="8">
        <v>16468691.299</v>
      </c>
      <c r="J113" s="8">
        <v>-1948291.6434653183</v>
      </c>
      <c r="K113" s="8">
        <v>14520399.655534683</v>
      </c>
      <c r="L113" s="8">
        <v>6940.04</v>
      </c>
    </row>
    <row r="114" spans="1:12" ht="12.75">
      <c r="A114" s="5" t="s">
        <v>343</v>
      </c>
      <c r="B114" s="6" t="s">
        <v>150</v>
      </c>
      <c r="C114" s="6" t="s">
        <v>150</v>
      </c>
      <c r="D114" s="11">
        <v>2690.7999999999997</v>
      </c>
      <c r="E114" s="11">
        <v>1315.5</v>
      </c>
      <c r="F114" s="8">
        <v>7420.82</v>
      </c>
      <c r="G114" s="8">
        <v>1290824.58</v>
      </c>
      <c r="H114" s="11">
        <v>2551</v>
      </c>
      <c r="I114" s="8">
        <v>21259274.700000003</v>
      </c>
      <c r="J114" s="8">
        <v>-2515030.884491635</v>
      </c>
      <c r="K114" s="8">
        <v>18744243.81550837</v>
      </c>
      <c r="L114" s="8">
        <v>6940.04</v>
      </c>
    </row>
    <row r="115" spans="1:12" ht="12.75">
      <c r="A115" s="5" t="s">
        <v>344</v>
      </c>
      <c r="B115" s="6" t="s">
        <v>150</v>
      </c>
      <c r="C115" s="6" t="s">
        <v>69</v>
      </c>
      <c r="D115" s="11">
        <v>720</v>
      </c>
      <c r="E115" s="11">
        <v>266.1</v>
      </c>
      <c r="F115" s="8">
        <v>8417.33</v>
      </c>
      <c r="G115" s="8">
        <v>269057.12</v>
      </c>
      <c r="H115" s="11">
        <v>694.5</v>
      </c>
      <c r="I115" s="8">
        <v>6326214.17</v>
      </c>
      <c r="J115" s="8">
        <v>-748408.6001983224</v>
      </c>
      <c r="K115" s="8">
        <v>5577805.569801677</v>
      </c>
      <c r="L115" s="8">
        <v>6940.04</v>
      </c>
    </row>
    <row r="116" spans="1:12" ht="12.75">
      <c r="A116" s="5" t="s">
        <v>345</v>
      </c>
      <c r="B116" s="6" t="s">
        <v>150</v>
      </c>
      <c r="C116" s="6" t="s">
        <v>151</v>
      </c>
      <c r="D116" s="11">
        <v>455.2</v>
      </c>
      <c r="E116" s="11">
        <v>223.9</v>
      </c>
      <c r="F116" s="8">
        <v>8770.47</v>
      </c>
      <c r="G116" s="8">
        <v>235644.89</v>
      </c>
      <c r="H116" s="11">
        <v>438</v>
      </c>
      <c r="I116" s="8">
        <v>4225596.24</v>
      </c>
      <c r="J116" s="8">
        <v>-499899.7001996369</v>
      </c>
      <c r="K116" s="8">
        <v>3725696.539800363</v>
      </c>
      <c r="L116" s="8">
        <v>6940.04</v>
      </c>
    </row>
    <row r="117" spans="1:12" ht="12.75">
      <c r="A117" s="9" t="s">
        <v>346</v>
      </c>
      <c r="B117" s="6" t="s">
        <v>152</v>
      </c>
      <c r="C117" s="6" t="s">
        <v>152</v>
      </c>
      <c r="D117" s="11">
        <v>5849.3</v>
      </c>
      <c r="E117" s="11">
        <v>2684.6</v>
      </c>
      <c r="F117" s="8">
        <v>7746.22</v>
      </c>
      <c r="G117" s="8">
        <v>2631993.28</v>
      </c>
      <c r="H117" s="11">
        <v>5683</v>
      </c>
      <c r="I117" s="8">
        <v>47941932.58</v>
      </c>
      <c r="J117" s="8">
        <v>-5671662.970746397</v>
      </c>
      <c r="K117" s="8">
        <v>42270269.6092536</v>
      </c>
      <c r="L117" s="8">
        <v>6940.04</v>
      </c>
    </row>
    <row r="118" spans="1:12" ht="12.75">
      <c r="A118" s="5" t="s">
        <v>347</v>
      </c>
      <c r="B118" s="6" t="s">
        <v>152</v>
      </c>
      <c r="C118" s="6" t="s">
        <v>153</v>
      </c>
      <c r="D118" s="11">
        <v>263.7</v>
      </c>
      <c r="E118" s="11">
        <v>129.2</v>
      </c>
      <c r="F118" s="8">
        <v>12648.44</v>
      </c>
      <c r="G118" s="8">
        <v>196101.49</v>
      </c>
      <c r="H118" s="11">
        <v>244</v>
      </c>
      <c r="I118" s="8">
        <v>3531496.3699999996</v>
      </c>
      <c r="J118" s="8">
        <v>-417785.76947500923</v>
      </c>
      <c r="K118" s="8">
        <v>3113710.6005249904</v>
      </c>
      <c r="L118" s="8">
        <v>6940.04</v>
      </c>
    </row>
    <row r="119" spans="1:12" ht="12.75">
      <c r="A119" s="5" t="s">
        <v>348</v>
      </c>
      <c r="B119" s="6" t="s">
        <v>154</v>
      </c>
      <c r="C119" s="6" t="s">
        <v>155</v>
      </c>
      <c r="D119" s="11">
        <v>1449.1</v>
      </c>
      <c r="E119" s="11">
        <v>622.2</v>
      </c>
      <c r="F119" s="8">
        <v>8008.74</v>
      </c>
      <c r="G119" s="8">
        <v>624562.22</v>
      </c>
      <c r="H119" s="11">
        <v>1349</v>
      </c>
      <c r="I119" s="8">
        <v>12230021.16</v>
      </c>
      <c r="J119" s="8">
        <v>-1446845.264922712</v>
      </c>
      <c r="K119" s="8">
        <v>10783175.895077288</v>
      </c>
      <c r="L119" s="8">
        <v>6940.04</v>
      </c>
    </row>
    <row r="120" spans="1:12" ht="12.75">
      <c r="A120" s="5" t="s">
        <v>349</v>
      </c>
      <c r="B120" s="6" t="s">
        <v>154</v>
      </c>
      <c r="C120" s="6" t="s">
        <v>156</v>
      </c>
      <c r="D120" s="11">
        <v>2973.7</v>
      </c>
      <c r="E120" s="11">
        <v>1736.8</v>
      </c>
      <c r="F120" s="8">
        <v>7662.17</v>
      </c>
      <c r="G120" s="8">
        <v>1987805.24</v>
      </c>
      <c r="H120" s="11">
        <v>2818</v>
      </c>
      <c r="I120" s="8">
        <v>24772797.2</v>
      </c>
      <c r="J120" s="8">
        <v>-2930690.2955277157</v>
      </c>
      <c r="K120" s="8">
        <v>21842106.904472284</v>
      </c>
      <c r="L120" s="8">
        <v>6940.04</v>
      </c>
    </row>
    <row r="121" spans="1:12" ht="12.75">
      <c r="A121" s="5" t="s">
        <v>350</v>
      </c>
      <c r="B121" s="6" t="s">
        <v>154</v>
      </c>
      <c r="C121" s="6" t="s">
        <v>157</v>
      </c>
      <c r="D121" s="11">
        <v>219.6</v>
      </c>
      <c r="E121" s="11">
        <v>69.7</v>
      </c>
      <c r="F121" s="8">
        <v>12611.62</v>
      </c>
      <c r="G121" s="8">
        <v>105483.56</v>
      </c>
      <c r="H121" s="11">
        <v>209</v>
      </c>
      <c r="I121" s="8">
        <v>2874994.58</v>
      </c>
      <c r="J121" s="8">
        <v>-340119.79540609894</v>
      </c>
      <c r="K121" s="8">
        <v>2534874.784593901</v>
      </c>
      <c r="L121" s="8">
        <v>6940.04</v>
      </c>
    </row>
    <row r="122" spans="1:12" ht="12.75">
      <c r="A122" s="5" t="s">
        <v>351</v>
      </c>
      <c r="B122" s="6" t="s">
        <v>154</v>
      </c>
      <c r="C122" s="6" t="s">
        <v>158</v>
      </c>
      <c r="D122" s="11">
        <v>531.2</v>
      </c>
      <c r="E122" s="11">
        <v>169.9</v>
      </c>
      <c r="F122" s="8">
        <v>8775.98</v>
      </c>
      <c r="G122" s="8">
        <v>178924.59</v>
      </c>
      <c r="H122" s="11">
        <v>493</v>
      </c>
      <c r="I122" s="8">
        <v>4840722.89</v>
      </c>
      <c r="J122" s="8">
        <v>-52.03999999933876</v>
      </c>
      <c r="K122" s="8">
        <v>4840670.850000001</v>
      </c>
      <c r="L122" s="8">
        <v>6940.04</v>
      </c>
    </row>
    <row r="123" spans="1:12" ht="12.75">
      <c r="A123" s="5" t="s">
        <v>352</v>
      </c>
      <c r="B123" s="6" t="s">
        <v>159</v>
      </c>
      <c r="C123" s="6" t="s">
        <v>160</v>
      </c>
      <c r="D123" s="11">
        <v>1311.5</v>
      </c>
      <c r="E123" s="11">
        <v>907.9</v>
      </c>
      <c r="F123" s="8">
        <v>7796.45</v>
      </c>
      <c r="G123" s="8">
        <v>1231748.27</v>
      </c>
      <c r="H123" s="11">
        <v>1236.5</v>
      </c>
      <c r="I123" s="8">
        <v>11456785.97</v>
      </c>
      <c r="J123" s="8">
        <v>-1355369.4073843663</v>
      </c>
      <c r="K123" s="8">
        <v>10101416.562615635</v>
      </c>
      <c r="L123" s="8">
        <v>6940.04</v>
      </c>
    </row>
    <row r="124" spans="1:12" ht="12.75">
      <c r="A124" s="5" t="s">
        <v>353</v>
      </c>
      <c r="B124" s="6" t="s">
        <v>159</v>
      </c>
      <c r="C124" s="6" t="s">
        <v>161</v>
      </c>
      <c r="D124" s="11">
        <v>798.0999999999999</v>
      </c>
      <c r="E124" s="11">
        <v>565.5</v>
      </c>
      <c r="F124" s="8">
        <v>8152.76</v>
      </c>
      <c r="G124" s="8">
        <v>809538.16</v>
      </c>
      <c r="H124" s="11">
        <v>763</v>
      </c>
      <c r="I124" s="8">
        <v>7316253.84</v>
      </c>
      <c r="J124" s="8">
        <v>-865533.0262222219</v>
      </c>
      <c r="K124" s="8">
        <v>6450720.813777778</v>
      </c>
      <c r="L124" s="8">
        <v>6940.04</v>
      </c>
    </row>
    <row r="125" spans="1:12" ht="12.75">
      <c r="A125" s="5" t="s">
        <v>354</v>
      </c>
      <c r="B125" s="6" t="s">
        <v>159</v>
      </c>
      <c r="C125" s="6" t="s">
        <v>162</v>
      </c>
      <c r="D125" s="11">
        <v>136.1</v>
      </c>
      <c r="E125" s="11">
        <v>74.7</v>
      </c>
      <c r="F125" s="8">
        <v>14390.55</v>
      </c>
      <c r="G125" s="8">
        <v>128996.86</v>
      </c>
      <c r="H125" s="11">
        <v>128</v>
      </c>
      <c r="I125" s="8">
        <v>2087550.26</v>
      </c>
      <c r="J125" s="8">
        <v>-246962.95856361184</v>
      </c>
      <c r="K125" s="8">
        <v>1840587.3014363882</v>
      </c>
      <c r="L125" s="8">
        <v>6940.04</v>
      </c>
    </row>
    <row r="126" spans="1:12" ht="12.75">
      <c r="A126" s="5" t="s">
        <v>355</v>
      </c>
      <c r="B126" s="6" t="s">
        <v>159</v>
      </c>
      <c r="C126" s="6" t="s">
        <v>163</v>
      </c>
      <c r="D126" s="11">
        <v>402.20000000000005</v>
      </c>
      <c r="E126" s="11">
        <v>180.7</v>
      </c>
      <c r="F126" s="8">
        <v>9227.25</v>
      </c>
      <c r="G126" s="8">
        <v>200083.66</v>
      </c>
      <c r="H126" s="11">
        <v>371</v>
      </c>
      <c r="I126" s="8">
        <v>3911283.12</v>
      </c>
      <c r="J126" s="8">
        <v>-462715.59042373166</v>
      </c>
      <c r="K126" s="8">
        <v>3448567.5295762685</v>
      </c>
      <c r="L126" s="8">
        <v>6940.04</v>
      </c>
    </row>
    <row r="127" spans="1:12" ht="12.75">
      <c r="A127" s="5" t="s">
        <v>356</v>
      </c>
      <c r="B127" s="6" t="s">
        <v>159</v>
      </c>
      <c r="C127" s="6" t="s">
        <v>164</v>
      </c>
      <c r="D127" s="11">
        <v>203</v>
      </c>
      <c r="E127" s="11">
        <v>77</v>
      </c>
      <c r="F127" s="8">
        <v>12556.73</v>
      </c>
      <c r="G127" s="8">
        <v>116024.18</v>
      </c>
      <c r="H127" s="11">
        <v>188</v>
      </c>
      <c r="I127" s="8">
        <v>2665040.2</v>
      </c>
      <c r="J127" s="8">
        <v>-315281.61266065034</v>
      </c>
      <c r="K127" s="8">
        <v>2349758.58733935</v>
      </c>
      <c r="L127" s="8">
        <v>6940.04</v>
      </c>
    </row>
    <row r="128" spans="1:12" ht="12.75">
      <c r="A128" s="5" t="s">
        <v>357</v>
      </c>
      <c r="B128" s="6" t="s">
        <v>159</v>
      </c>
      <c r="C128" s="6" t="s">
        <v>165</v>
      </c>
      <c r="D128" s="11">
        <v>368.4</v>
      </c>
      <c r="E128" s="11">
        <v>135.9</v>
      </c>
      <c r="F128" s="8">
        <v>9682.51</v>
      </c>
      <c r="G128" s="8">
        <v>157902.43</v>
      </c>
      <c r="H128" s="11">
        <v>366</v>
      </c>
      <c r="I128" s="8">
        <v>3724940.43</v>
      </c>
      <c r="J128" s="8">
        <v>-440670.73578674585</v>
      </c>
      <c r="K128" s="8">
        <v>3284269.6942132544</v>
      </c>
      <c r="L128" s="8">
        <v>6940.04</v>
      </c>
    </row>
    <row r="129" spans="1:12" ht="12.75">
      <c r="A129" s="5" t="s">
        <v>358</v>
      </c>
      <c r="B129" s="6" t="s">
        <v>166</v>
      </c>
      <c r="C129" s="6" t="s">
        <v>166</v>
      </c>
      <c r="D129" s="11">
        <v>175.29999999999998</v>
      </c>
      <c r="E129" s="11">
        <v>44.3</v>
      </c>
      <c r="F129" s="8">
        <v>15091.07</v>
      </c>
      <c r="G129" s="8">
        <v>80224.1</v>
      </c>
      <c r="H129" s="11">
        <v>163</v>
      </c>
      <c r="I129" s="8">
        <v>2725687.8600000003</v>
      </c>
      <c r="J129" s="8">
        <v>-322456.39826009265</v>
      </c>
      <c r="K129" s="8">
        <v>2403231.4617399075</v>
      </c>
      <c r="L129" s="8">
        <v>6940.04</v>
      </c>
    </row>
    <row r="130" spans="1:12" ht="12.75">
      <c r="A130" s="5" t="s">
        <v>359</v>
      </c>
      <c r="B130" s="6" t="s">
        <v>166</v>
      </c>
      <c r="C130" s="6" t="s">
        <v>167</v>
      </c>
      <c r="D130" s="11">
        <v>334.40000000000003</v>
      </c>
      <c r="E130" s="11">
        <v>66.1</v>
      </c>
      <c r="F130" s="8">
        <v>11216.74</v>
      </c>
      <c r="G130" s="8">
        <v>88971.18</v>
      </c>
      <c r="H130" s="11">
        <v>321</v>
      </c>
      <c r="I130" s="8">
        <v>3839848.7600000002</v>
      </c>
      <c r="J130" s="8">
        <v>-454264.70843696786</v>
      </c>
      <c r="K130" s="8">
        <v>3385584.0515630324</v>
      </c>
      <c r="L130" s="8">
        <v>6940.04</v>
      </c>
    </row>
    <row r="131" spans="1:12" ht="12.75">
      <c r="A131" s="5" t="s">
        <v>360</v>
      </c>
      <c r="B131" s="6" t="s">
        <v>168</v>
      </c>
      <c r="C131" s="6" t="s">
        <v>169</v>
      </c>
      <c r="D131" s="11">
        <v>979.2</v>
      </c>
      <c r="E131" s="11">
        <v>254.1</v>
      </c>
      <c r="F131" s="8">
        <v>8519.97</v>
      </c>
      <c r="G131" s="8">
        <v>259791.06</v>
      </c>
      <c r="H131" s="11">
        <v>941.5</v>
      </c>
      <c r="I131" s="8">
        <v>8600686.16</v>
      </c>
      <c r="J131" s="8">
        <v>-1017484.9154293942</v>
      </c>
      <c r="K131" s="8">
        <v>7583201.244570605</v>
      </c>
      <c r="L131" s="8">
        <v>6940.04</v>
      </c>
    </row>
    <row r="132" spans="1:12" ht="12.75">
      <c r="A132" s="5" t="s">
        <v>361</v>
      </c>
      <c r="B132" s="6" t="s">
        <v>168</v>
      </c>
      <c r="C132" s="6" t="s">
        <v>168</v>
      </c>
      <c r="D132" s="11">
        <v>569.0999999999999</v>
      </c>
      <c r="E132" s="11">
        <v>194.8</v>
      </c>
      <c r="F132" s="8">
        <v>9000.34</v>
      </c>
      <c r="G132" s="8">
        <v>210393.51</v>
      </c>
      <c r="H132" s="11">
        <v>524</v>
      </c>
      <c r="I132" s="8">
        <v>5332485.79</v>
      </c>
      <c r="J132" s="8">
        <v>-630847.7895985215</v>
      </c>
      <c r="K132" s="8">
        <v>4701638.000401478</v>
      </c>
      <c r="L132" s="8">
        <v>6940.04</v>
      </c>
    </row>
    <row r="133" spans="1:12" ht="12.75">
      <c r="A133" s="5" t="s">
        <v>362</v>
      </c>
      <c r="B133" s="6" t="s">
        <v>170</v>
      </c>
      <c r="C133" s="6" t="s">
        <v>171</v>
      </c>
      <c r="D133" s="11">
        <v>593.8</v>
      </c>
      <c r="E133" s="11">
        <v>234.9</v>
      </c>
      <c r="F133" s="8">
        <v>8338.42</v>
      </c>
      <c r="G133" s="8">
        <v>237483.61</v>
      </c>
      <c r="H133" s="11">
        <v>570</v>
      </c>
      <c r="I133" s="8">
        <v>5188838.83</v>
      </c>
      <c r="J133" s="8">
        <v>-613853.9576846166</v>
      </c>
      <c r="K133" s="8">
        <v>4574984.8723153835</v>
      </c>
      <c r="L133" s="8">
        <v>6940.04</v>
      </c>
    </row>
    <row r="134" spans="1:12" ht="12.75">
      <c r="A134" s="5" t="s">
        <v>363</v>
      </c>
      <c r="B134" s="6" t="s">
        <v>170</v>
      </c>
      <c r="C134" s="6" t="s">
        <v>172</v>
      </c>
      <c r="D134" s="11">
        <v>300</v>
      </c>
      <c r="E134" s="11">
        <v>69</v>
      </c>
      <c r="F134" s="8">
        <v>10028.55</v>
      </c>
      <c r="G134" s="8">
        <v>83036.4</v>
      </c>
      <c r="H134" s="11">
        <v>282.5</v>
      </c>
      <c r="I134" s="8">
        <v>3091601.51</v>
      </c>
      <c r="J134" s="8">
        <v>-365744.9931813042</v>
      </c>
      <c r="K134" s="8">
        <v>2725856.5168186957</v>
      </c>
      <c r="L134" s="8">
        <v>6940.04</v>
      </c>
    </row>
    <row r="135" spans="1:12" ht="12.75">
      <c r="A135" s="5" t="s">
        <v>364</v>
      </c>
      <c r="B135" s="6" t="s">
        <v>173</v>
      </c>
      <c r="C135" s="6" t="s">
        <v>174</v>
      </c>
      <c r="D135" s="11">
        <v>1667.4</v>
      </c>
      <c r="E135" s="11">
        <v>44.9</v>
      </c>
      <c r="F135" s="8">
        <v>10662.85</v>
      </c>
      <c r="G135" s="8">
        <v>57451.42</v>
      </c>
      <c r="H135" s="11">
        <v>1623</v>
      </c>
      <c r="I135" s="8">
        <v>17836682.76</v>
      </c>
      <c r="J135" s="8">
        <v>-2110128.8097227276</v>
      </c>
      <c r="K135" s="8">
        <v>15726553.950277274</v>
      </c>
      <c r="L135" s="8">
        <v>6940.04</v>
      </c>
    </row>
    <row r="136" spans="1:12" ht="12.75">
      <c r="A136" s="5" t="s">
        <v>365</v>
      </c>
      <c r="B136" s="6" t="s">
        <v>175</v>
      </c>
      <c r="C136" s="6" t="s">
        <v>176</v>
      </c>
      <c r="D136" s="11">
        <v>202.39999999999998</v>
      </c>
      <c r="E136" s="11">
        <v>92.9</v>
      </c>
      <c r="F136" s="8">
        <v>12117.97</v>
      </c>
      <c r="G136" s="8">
        <v>135091.15</v>
      </c>
      <c r="H136" s="11">
        <v>187.5</v>
      </c>
      <c r="I136" s="8">
        <v>2574178.71</v>
      </c>
      <c r="J136" s="8">
        <v>-304532.44756514835</v>
      </c>
      <c r="K136" s="8">
        <v>2269646.2624348514</v>
      </c>
      <c r="L136" s="8">
        <v>6940.04</v>
      </c>
    </row>
    <row r="137" spans="1:12" ht="12.75">
      <c r="A137" s="5" t="s">
        <v>366</v>
      </c>
      <c r="B137" s="6" t="s">
        <v>175</v>
      </c>
      <c r="C137" s="6" t="s">
        <v>177</v>
      </c>
      <c r="D137" s="11">
        <v>1526.1</v>
      </c>
      <c r="E137" s="11">
        <v>877.9</v>
      </c>
      <c r="F137" s="8">
        <v>7656.08</v>
      </c>
      <c r="G137" s="8">
        <v>1020394.37</v>
      </c>
      <c r="H137" s="11">
        <v>1396</v>
      </c>
      <c r="I137" s="8">
        <v>12703857.95</v>
      </c>
      <c r="J137" s="8">
        <v>-1502901.4652341164</v>
      </c>
      <c r="K137" s="8">
        <v>11200956.484765884</v>
      </c>
      <c r="L137" s="8">
        <v>6940.04</v>
      </c>
    </row>
    <row r="138" spans="1:12" ht="12.75">
      <c r="A138" s="5" t="s">
        <v>367</v>
      </c>
      <c r="B138" s="6" t="s">
        <v>175</v>
      </c>
      <c r="C138" s="6" t="s">
        <v>178</v>
      </c>
      <c r="D138" s="11">
        <v>275.1</v>
      </c>
      <c r="E138" s="11">
        <v>159.3</v>
      </c>
      <c r="F138" s="8">
        <v>10056.83</v>
      </c>
      <c r="G138" s="8">
        <v>192246.45</v>
      </c>
      <c r="H138" s="11">
        <v>259</v>
      </c>
      <c r="I138" s="8">
        <v>2958881.69</v>
      </c>
      <c r="J138" s="8">
        <v>-350043.87209441356</v>
      </c>
      <c r="K138" s="8">
        <v>2608837.817905586</v>
      </c>
      <c r="L138" s="8">
        <v>6940.04</v>
      </c>
    </row>
    <row r="139" spans="1:12" ht="12.75">
      <c r="A139" s="5" t="s">
        <v>368</v>
      </c>
      <c r="B139" s="6" t="s">
        <v>175</v>
      </c>
      <c r="C139" s="6" t="s">
        <v>179</v>
      </c>
      <c r="D139" s="11">
        <v>242.4</v>
      </c>
      <c r="E139" s="11">
        <v>102.3</v>
      </c>
      <c r="F139" s="8">
        <v>11110.64</v>
      </c>
      <c r="G139" s="8">
        <v>136394.23</v>
      </c>
      <c r="H139" s="11">
        <v>236.5</v>
      </c>
      <c r="I139" s="8">
        <v>2822568.38</v>
      </c>
      <c r="J139" s="8">
        <v>-333917.6312204819</v>
      </c>
      <c r="K139" s="8">
        <v>2488650.748779518</v>
      </c>
      <c r="L139" s="8">
        <v>6940.04</v>
      </c>
    </row>
    <row r="140" spans="1:12" ht="12.75">
      <c r="A140" s="5" t="s">
        <v>369</v>
      </c>
      <c r="B140" s="6" t="s">
        <v>180</v>
      </c>
      <c r="C140" s="6" t="s">
        <v>181</v>
      </c>
      <c r="D140" s="11">
        <v>17162.9</v>
      </c>
      <c r="E140" s="11">
        <v>10911.1</v>
      </c>
      <c r="F140" s="8">
        <v>7486.49</v>
      </c>
      <c r="G140" s="8">
        <v>13090632.46</v>
      </c>
      <c r="H140" s="11">
        <v>16268.5</v>
      </c>
      <c r="I140" s="8">
        <v>141580671.64000002</v>
      </c>
      <c r="J140" s="8">
        <v>-16749384.29680618</v>
      </c>
      <c r="K140" s="8">
        <v>124831287.34319383</v>
      </c>
      <c r="L140" s="8">
        <v>6940.04</v>
      </c>
    </row>
    <row r="141" spans="1:12" ht="12.75">
      <c r="A141" s="5" t="s">
        <v>370</v>
      </c>
      <c r="B141" s="6" t="s">
        <v>180</v>
      </c>
      <c r="C141" s="6" t="s">
        <v>182</v>
      </c>
      <c r="D141" s="11">
        <v>9157.3</v>
      </c>
      <c r="E141" s="11">
        <v>3549.8</v>
      </c>
      <c r="F141" s="8">
        <v>7415.21</v>
      </c>
      <c r="G141" s="8">
        <v>3170550.35</v>
      </c>
      <c r="H141" s="11">
        <v>8985.5</v>
      </c>
      <c r="I141" s="8">
        <v>72076665.41</v>
      </c>
      <c r="J141" s="8">
        <v>-8526868.489888787</v>
      </c>
      <c r="K141" s="8">
        <v>63549796.92011121</v>
      </c>
      <c r="L141" s="8">
        <v>6940.04</v>
      </c>
    </row>
    <row r="142" spans="1:12" ht="12.75">
      <c r="A142" s="5" t="s">
        <v>371</v>
      </c>
      <c r="B142" s="6" t="s">
        <v>183</v>
      </c>
      <c r="C142" s="6" t="s">
        <v>184</v>
      </c>
      <c r="D142" s="11">
        <v>645.6</v>
      </c>
      <c r="E142" s="11">
        <v>171.8</v>
      </c>
      <c r="F142" s="8">
        <v>8329.54</v>
      </c>
      <c r="G142" s="8">
        <v>171721.8</v>
      </c>
      <c r="H142" s="11">
        <v>617.5</v>
      </c>
      <c r="I142" s="8">
        <v>5549272.88</v>
      </c>
      <c r="J142" s="8">
        <v>-656494.3007990691</v>
      </c>
      <c r="K142" s="8">
        <v>4892778.579200931</v>
      </c>
      <c r="L142" s="8">
        <v>6940.04</v>
      </c>
    </row>
    <row r="143" spans="1:12" ht="12.75">
      <c r="A143" s="5" t="s">
        <v>372</v>
      </c>
      <c r="B143" s="6" t="s">
        <v>183</v>
      </c>
      <c r="C143" s="6" t="s">
        <v>185</v>
      </c>
      <c r="D143" s="11">
        <v>494.8</v>
      </c>
      <c r="E143" s="11">
        <v>173.1</v>
      </c>
      <c r="F143" s="8">
        <v>8412.18</v>
      </c>
      <c r="G143" s="8">
        <v>174737.87</v>
      </c>
      <c r="H143" s="11">
        <v>480</v>
      </c>
      <c r="I143" s="8">
        <v>4337086.050000001</v>
      </c>
      <c r="J143" s="8">
        <v>-513089.2524968329</v>
      </c>
      <c r="K143" s="8">
        <v>3823996.7975031678</v>
      </c>
      <c r="L143" s="8">
        <v>6940.04</v>
      </c>
    </row>
    <row r="144" spans="1:12" ht="12.75">
      <c r="A144" s="5" t="s">
        <v>373</v>
      </c>
      <c r="B144" s="6" t="s">
        <v>186</v>
      </c>
      <c r="C144" s="6" t="s">
        <v>187</v>
      </c>
      <c r="D144" s="11">
        <v>470</v>
      </c>
      <c r="E144" s="11">
        <v>222.7</v>
      </c>
      <c r="F144" s="8">
        <v>8555.63</v>
      </c>
      <c r="G144" s="8">
        <v>262274.46</v>
      </c>
      <c r="H144" s="11">
        <v>404.5</v>
      </c>
      <c r="I144" s="8">
        <v>4257992.72</v>
      </c>
      <c r="J144" s="8">
        <v>-503732.2932160306</v>
      </c>
      <c r="K144" s="8">
        <v>3754260.426783969</v>
      </c>
      <c r="L144" s="8">
        <v>6940.04</v>
      </c>
    </row>
    <row r="145" spans="1:12" ht="12.75">
      <c r="A145" s="5" t="s">
        <v>374</v>
      </c>
      <c r="B145" s="6" t="s">
        <v>186</v>
      </c>
      <c r="C145" s="6" t="s">
        <v>188</v>
      </c>
      <c r="D145" s="11">
        <v>1115.7</v>
      </c>
      <c r="E145" s="11">
        <v>699.6</v>
      </c>
      <c r="F145" s="8">
        <v>7751.52</v>
      </c>
      <c r="G145" s="8">
        <v>837690.56</v>
      </c>
      <c r="H145" s="11">
        <v>1089</v>
      </c>
      <c r="I145" s="8">
        <v>9470286.100000001</v>
      </c>
      <c r="J145" s="8">
        <v>-1120360.9889133158</v>
      </c>
      <c r="K145" s="8">
        <v>8349925.111086685</v>
      </c>
      <c r="L145" s="8">
        <v>6940.04</v>
      </c>
    </row>
    <row r="146" spans="1:12" ht="12.75">
      <c r="A146" s="5" t="s">
        <v>375</v>
      </c>
      <c r="B146" s="6" t="s">
        <v>186</v>
      </c>
      <c r="C146" s="6" t="s">
        <v>189</v>
      </c>
      <c r="D146" s="11">
        <v>440.2</v>
      </c>
      <c r="E146" s="11">
        <v>103.6</v>
      </c>
      <c r="F146" s="8">
        <v>8729.71</v>
      </c>
      <c r="G146" s="8">
        <v>108527.7</v>
      </c>
      <c r="H146" s="11">
        <v>394.5</v>
      </c>
      <c r="I146" s="8">
        <v>3947919.1599999997</v>
      </c>
      <c r="J146" s="8">
        <v>-467049.7350916807</v>
      </c>
      <c r="K146" s="8">
        <v>3480869.424908319</v>
      </c>
      <c r="L146" s="8">
        <v>6940.04</v>
      </c>
    </row>
    <row r="147" spans="1:12" ht="12.75">
      <c r="A147" s="5" t="s">
        <v>376</v>
      </c>
      <c r="B147" s="6" t="s">
        <v>190</v>
      </c>
      <c r="C147" s="6" t="s">
        <v>191</v>
      </c>
      <c r="D147" s="11">
        <v>372.09999999999997</v>
      </c>
      <c r="E147" s="11">
        <v>101</v>
      </c>
      <c r="F147" s="8">
        <v>10467.98</v>
      </c>
      <c r="G147" s="8">
        <v>126871.87</v>
      </c>
      <c r="H147" s="11">
        <v>355</v>
      </c>
      <c r="I147" s="8">
        <v>4022005.85</v>
      </c>
      <c r="J147" s="8">
        <v>-475814.395039358</v>
      </c>
      <c r="K147" s="8">
        <v>3546191.454960642</v>
      </c>
      <c r="L147" s="8">
        <v>6940.04</v>
      </c>
    </row>
    <row r="148" spans="1:12" ht="12.75">
      <c r="A148" s="5" t="s">
        <v>377</v>
      </c>
      <c r="B148" s="6" t="s">
        <v>190</v>
      </c>
      <c r="C148" s="6" t="s">
        <v>192</v>
      </c>
      <c r="D148" s="11">
        <v>2470.5</v>
      </c>
      <c r="E148" s="11">
        <v>383.9</v>
      </c>
      <c r="F148" s="8">
        <v>8143.67</v>
      </c>
      <c r="G148" s="8">
        <v>375162.73</v>
      </c>
      <c r="H148" s="11">
        <v>2428</v>
      </c>
      <c r="I148" s="8">
        <v>20494106.9</v>
      </c>
      <c r="J148" s="8">
        <v>-2424509.4214607948</v>
      </c>
      <c r="K148" s="8">
        <v>18069597.478539202</v>
      </c>
      <c r="L148" s="8">
        <v>6940.04</v>
      </c>
    </row>
    <row r="149" spans="1:12" ht="12.75">
      <c r="A149" s="5" t="s">
        <v>378</v>
      </c>
      <c r="B149" s="6" t="s">
        <v>190</v>
      </c>
      <c r="C149" s="6" t="s">
        <v>193</v>
      </c>
      <c r="D149" s="11">
        <v>360.6</v>
      </c>
      <c r="E149" s="11">
        <v>122.9</v>
      </c>
      <c r="F149" s="8">
        <v>10605.16</v>
      </c>
      <c r="G149" s="8">
        <v>156404.83</v>
      </c>
      <c r="H149" s="11">
        <v>313.5</v>
      </c>
      <c r="I149" s="8">
        <v>3980623.79</v>
      </c>
      <c r="J149" s="8">
        <v>-470918.7831037407</v>
      </c>
      <c r="K149" s="8">
        <v>3509705.0068962593</v>
      </c>
      <c r="L149" s="8">
        <v>6940.04</v>
      </c>
    </row>
    <row r="150" spans="1:12" ht="12.75">
      <c r="A150" s="5" t="s">
        <v>379</v>
      </c>
      <c r="B150" s="6" t="s">
        <v>194</v>
      </c>
      <c r="C150" s="6" t="s">
        <v>195</v>
      </c>
      <c r="D150" s="11">
        <v>126</v>
      </c>
      <c r="E150" s="11">
        <v>79.3</v>
      </c>
      <c r="F150" s="8">
        <v>14119.68</v>
      </c>
      <c r="G150" s="8">
        <v>134362.85</v>
      </c>
      <c r="H150" s="11">
        <v>117.5</v>
      </c>
      <c r="I150" s="8">
        <v>1913442.1400000001</v>
      </c>
      <c r="J150" s="8">
        <v>-226365.4873318781</v>
      </c>
      <c r="K150" s="8">
        <v>1687076.652668122</v>
      </c>
      <c r="L150" s="8">
        <v>6940.04</v>
      </c>
    </row>
    <row r="151" spans="1:12" ht="12.75">
      <c r="A151" s="5" t="s">
        <v>380</v>
      </c>
      <c r="B151" s="6" t="s">
        <v>194</v>
      </c>
      <c r="C151" s="6" t="s">
        <v>149</v>
      </c>
      <c r="D151" s="11">
        <v>195.5</v>
      </c>
      <c r="E151" s="11">
        <v>139.5</v>
      </c>
      <c r="F151" s="8">
        <v>13905.1</v>
      </c>
      <c r="G151" s="8">
        <v>232771.4</v>
      </c>
      <c r="H151" s="11">
        <v>185.5</v>
      </c>
      <c r="I151" s="8">
        <v>2951218.76</v>
      </c>
      <c r="J151" s="8">
        <v>-349137.32632144337</v>
      </c>
      <c r="K151" s="8">
        <v>2602081.4336785562</v>
      </c>
      <c r="L151" s="8">
        <v>6940.04</v>
      </c>
    </row>
    <row r="152" spans="1:12" ht="12.75">
      <c r="A152" s="5" t="s">
        <v>381</v>
      </c>
      <c r="B152" s="6" t="s">
        <v>194</v>
      </c>
      <c r="C152" s="6" t="s">
        <v>196</v>
      </c>
      <c r="D152" s="11">
        <v>650.6</v>
      </c>
      <c r="E152" s="11">
        <v>503.2</v>
      </c>
      <c r="F152" s="8">
        <v>8108.9</v>
      </c>
      <c r="G152" s="8">
        <v>841759.37</v>
      </c>
      <c r="H152" s="11">
        <v>577.5</v>
      </c>
      <c r="I152" s="8">
        <v>6116890.32</v>
      </c>
      <c r="J152" s="8">
        <v>-723645.0108924891</v>
      </c>
      <c r="K152" s="8">
        <v>5393245.309107511</v>
      </c>
      <c r="L152" s="8">
        <v>6940.04</v>
      </c>
    </row>
    <row r="153" spans="1:12" ht="12.75">
      <c r="A153" s="5" t="s">
        <v>382</v>
      </c>
      <c r="B153" s="6" t="s">
        <v>197</v>
      </c>
      <c r="C153" s="6" t="s">
        <v>198</v>
      </c>
      <c r="D153" s="11">
        <v>67.3</v>
      </c>
      <c r="E153" s="11">
        <v>32.5</v>
      </c>
      <c r="F153" s="8">
        <v>16719.64</v>
      </c>
      <c r="G153" s="8">
        <v>65206.59</v>
      </c>
      <c r="H153" s="11">
        <v>62</v>
      </c>
      <c r="I153" s="8">
        <v>1190438.2</v>
      </c>
      <c r="J153" s="8">
        <v>-140832.12533486052</v>
      </c>
      <c r="K153" s="8">
        <v>1049606.0746651394</v>
      </c>
      <c r="L153" s="8">
        <v>6940.04</v>
      </c>
    </row>
    <row r="154" spans="1:12" ht="12.75">
      <c r="A154" s="5" t="s">
        <v>383</v>
      </c>
      <c r="B154" s="6" t="s">
        <v>199</v>
      </c>
      <c r="C154" s="6" t="s">
        <v>200</v>
      </c>
      <c r="D154" s="11">
        <v>895.6</v>
      </c>
      <c r="E154" s="11">
        <v>152</v>
      </c>
      <c r="F154" s="8">
        <v>10822</v>
      </c>
      <c r="G154" s="8">
        <v>197393.27</v>
      </c>
      <c r="H154" s="11">
        <v>869.5</v>
      </c>
      <c r="I154" s="8">
        <v>9889576.03</v>
      </c>
      <c r="J154" s="8">
        <v>-1169964.1451068963</v>
      </c>
      <c r="K154" s="8">
        <v>8719611.884893103</v>
      </c>
      <c r="L154" s="8">
        <v>6940.04</v>
      </c>
    </row>
    <row r="155" spans="1:12" ht="12.75">
      <c r="A155" s="9" t="s">
        <v>384</v>
      </c>
      <c r="B155" s="6" t="s">
        <v>199</v>
      </c>
      <c r="C155" s="6" t="s">
        <v>201</v>
      </c>
      <c r="D155" s="11">
        <v>258.5</v>
      </c>
      <c r="E155" s="11">
        <v>104.4</v>
      </c>
      <c r="F155" s="8">
        <v>12035.13</v>
      </c>
      <c r="G155" s="8">
        <v>150776.16</v>
      </c>
      <c r="H155" s="11">
        <v>240</v>
      </c>
      <c r="I155" s="8">
        <v>3261858.2600000002</v>
      </c>
      <c r="J155" s="8">
        <v>-385886.83671010396</v>
      </c>
      <c r="K155" s="8">
        <v>2875971.4232898965</v>
      </c>
      <c r="L155" s="8">
        <v>6940.04</v>
      </c>
    </row>
    <row r="156" spans="1:12" ht="12.75">
      <c r="A156" s="5" t="s">
        <v>385</v>
      </c>
      <c r="B156" s="6" t="s">
        <v>202</v>
      </c>
      <c r="C156" s="6" t="s">
        <v>203</v>
      </c>
      <c r="D156" s="11">
        <v>631.6</v>
      </c>
      <c r="E156" s="11">
        <v>293.4</v>
      </c>
      <c r="F156" s="8">
        <v>8273.16</v>
      </c>
      <c r="G156" s="8">
        <v>307878.88</v>
      </c>
      <c r="H156" s="11">
        <v>618</v>
      </c>
      <c r="I156" s="8">
        <v>5190962.18</v>
      </c>
      <c r="J156" s="8">
        <v>-614105.1558512494</v>
      </c>
      <c r="K156" s="8">
        <v>4576857.02414875</v>
      </c>
      <c r="L156" s="8">
        <v>6940.04</v>
      </c>
    </row>
    <row r="157" spans="1:12" ht="12.75">
      <c r="A157" s="5" t="s">
        <v>386</v>
      </c>
      <c r="B157" s="6" t="s">
        <v>202</v>
      </c>
      <c r="C157" s="6" t="s">
        <v>204</v>
      </c>
      <c r="D157" s="11">
        <v>136.6</v>
      </c>
      <c r="E157" s="11">
        <v>59</v>
      </c>
      <c r="F157" s="8">
        <v>14084.68</v>
      </c>
      <c r="G157" s="8">
        <v>99719.55</v>
      </c>
      <c r="H157" s="11">
        <v>126</v>
      </c>
      <c r="I157" s="8">
        <v>2023687.1500000001</v>
      </c>
      <c r="J157" s="8">
        <v>-239407.7763527302</v>
      </c>
      <c r="K157" s="8">
        <v>1784279.37364727</v>
      </c>
      <c r="L157" s="8">
        <v>6940.04</v>
      </c>
    </row>
    <row r="158" spans="1:12" ht="12.75">
      <c r="A158" s="5" t="s">
        <v>387</v>
      </c>
      <c r="B158" s="6" t="s">
        <v>205</v>
      </c>
      <c r="C158" s="6" t="s">
        <v>205</v>
      </c>
      <c r="D158" s="11">
        <v>3294.9</v>
      </c>
      <c r="E158" s="11">
        <v>892.5</v>
      </c>
      <c r="F158" s="8">
        <v>8341.73</v>
      </c>
      <c r="G158" s="8">
        <v>893399.06</v>
      </c>
      <c r="H158" s="11">
        <v>3203</v>
      </c>
      <c r="I158" s="8">
        <v>28378558.23</v>
      </c>
      <c r="J158" s="8">
        <v>-3357261.779292699</v>
      </c>
      <c r="K158" s="8">
        <v>25021296.4507073</v>
      </c>
      <c r="L158" s="8">
        <v>6940.04</v>
      </c>
    </row>
    <row r="159" spans="1:12" ht="12.75">
      <c r="A159" s="5" t="s">
        <v>388</v>
      </c>
      <c r="B159" s="6" t="s">
        <v>206</v>
      </c>
      <c r="C159" s="6" t="s">
        <v>207</v>
      </c>
      <c r="D159" s="11">
        <v>341.9</v>
      </c>
      <c r="E159" s="11">
        <v>191.9</v>
      </c>
      <c r="F159" s="8">
        <v>10078.99</v>
      </c>
      <c r="G159" s="8">
        <v>232099.06</v>
      </c>
      <c r="H159" s="11">
        <v>317</v>
      </c>
      <c r="I159" s="8">
        <v>3678106.9699999997</v>
      </c>
      <c r="J159" s="8">
        <v>-415942.4499999998</v>
      </c>
      <c r="K159" s="8">
        <v>3262164.52</v>
      </c>
      <c r="L159" s="8">
        <v>6940.04</v>
      </c>
    </row>
    <row r="160" spans="1:12" ht="12.75">
      <c r="A160" s="5" t="s">
        <v>389</v>
      </c>
      <c r="B160" s="6" t="s">
        <v>206</v>
      </c>
      <c r="C160" s="6" t="s">
        <v>208</v>
      </c>
      <c r="D160" s="11">
        <v>2436.7</v>
      </c>
      <c r="E160" s="11">
        <v>601.1</v>
      </c>
      <c r="F160" s="8">
        <v>7718.03</v>
      </c>
      <c r="G160" s="8">
        <v>556716.97</v>
      </c>
      <c r="H160" s="11">
        <v>2302</v>
      </c>
      <c r="I160" s="8">
        <v>19362721.419999998</v>
      </c>
      <c r="J160" s="8">
        <v>-2290663.3959204503</v>
      </c>
      <c r="K160" s="8">
        <v>17072058.024079546</v>
      </c>
      <c r="L160" s="8">
        <v>6940.04</v>
      </c>
    </row>
    <row r="161" spans="1:12" ht="12.75">
      <c r="A161" s="5" t="s">
        <v>390</v>
      </c>
      <c r="B161" s="6" t="s">
        <v>209</v>
      </c>
      <c r="C161" s="6" t="s">
        <v>210</v>
      </c>
      <c r="D161" s="11">
        <v>338.1</v>
      </c>
      <c r="E161" s="11">
        <v>123.3</v>
      </c>
      <c r="F161" s="8">
        <v>10123.56</v>
      </c>
      <c r="G161" s="8">
        <v>149788.13</v>
      </c>
      <c r="H161" s="11">
        <v>317.5</v>
      </c>
      <c r="I161" s="8">
        <v>3572562.3</v>
      </c>
      <c r="J161" s="8">
        <v>-422643.982358931</v>
      </c>
      <c r="K161" s="8">
        <v>3149918.3176410687</v>
      </c>
      <c r="L161" s="8">
        <v>6940.04</v>
      </c>
    </row>
    <row r="162" spans="1:12" ht="12.75">
      <c r="A162" s="5" t="s">
        <v>391</v>
      </c>
      <c r="B162" s="6" t="s">
        <v>209</v>
      </c>
      <c r="C162" s="6" t="s">
        <v>211</v>
      </c>
      <c r="D162" s="11">
        <v>104.7</v>
      </c>
      <c r="E162" s="11">
        <v>30</v>
      </c>
      <c r="F162" s="8">
        <v>15008.84</v>
      </c>
      <c r="G162" s="8">
        <v>54031.83</v>
      </c>
      <c r="H162" s="11">
        <v>97</v>
      </c>
      <c r="I162" s="8">
        <v>1625457.7000000002</v>
      </c>
      <c r="J162" s="8">
        <v>-192296.13308184678</v>
      </c>
      <c r="K162" s="8">
        <v>1433161.5669181533</v>
      </c>
      <c r="L162" s="8">
        <v>6940.04</v>
      </c>
    </row>
    <row r="163" spans="1:12" ht="12.75">
      <c r="A163" s="5" t="s">
        <v>392</v>
      </c>
      <c r="B163" s="6" t="s">
        <v>209</v>
      </c>
      <c r="C163" s="6" t="s">
        <v>212</v>
      </c>
      <c r="D163" s="11">
        <v>221.2</v>
      </c>
      <c r="E163" s="11">
        <v>91.3</v>
      </c>
      <c r="F163" s="8">
        <v>12184.02</v>
      </c>
      <c r="G163" s="8">
        <v>133488.1</v>
      </c>
      <c r="H163" s="11">
        <v>215.5</v>
      </c>
      <c r="I163" s="8">
        <v>2828592.93</v>
      </c>
      <c r="J163" s="8">
        <v>-334630.3521166075</v>
      </c>
      <c r="K163" s="8">
        <v>2493962.5778833926</v>
      </c>
      <c r="L163" s="8">
        <v>6940.04</v>
      </c>
    </row>
    <row r="164" spans="1:12" ht="12.75">
      <c r="A164" s="5" t="s">
        <v>393</v>
      </c>
      <c r="B164" s="6" t="s">
        <v>209</v>
      </c>
      <c r="C164" s="6" t="s">
        <v>213</v>
      </c>
      <c r="D164" s="11">
        <v>107.1</v>
      </c>
      <c r="E164" s="11">
        <v>33.5</v>
      </c>
      <c r="F164" s="8">
        <v>15277.35</v>
      </c>
      <c r="G164" s="8">
        <v>61414.94</v>
      </c>
      <c r="H164" s="11">
        <v>99</v>
      </c>
      <c r="I164" s="8">
        <v>1697618.9000000001</v>
      </c>
      <c r="J164" s="8">
        <v>-200833.00224709528</v>
      </c>
      <c r="K164" s="8">
        <v>1496785.8977529048</v>
      </c>
      <c r="L164" s="8">
        <v>6940.04</v>
      </c>
    </row>
    <row r="165" spans="1:12" ht="12.75">
      <c r="A165" s="5" t="s">
        <v>394</v>
      </c>
      <c r="B165" s="6" t="s">
        <v>209</v>
      </c>
      <c r="C165" s="6" t="s">
        <v>214</v>
      </c>
      <c r="D165" s="11">
        <v>94</v>
      </c>
      <c r="E165" s="11">
        <v>48.6</v>
      </c>
      <c r="F165" s="8">
        <v>15193.2</v>
      </c>
      <c r="G165" s="8">
        <v>88606.76</v>
      </c>
      <c r="H165" s="11">
        <v>93</v>
      </c>
      <c r="I165" s="8">
        <v>1516767.86</v>
      </c>
      <c r="J165" s="8">
        <v>-179437.8249651332</v>
      </c>
      <c r="K165" s="8">
        <v>1337330.035034867</v>
      </c>
      <c r="L165" s="8">
        <v>6940.04</v>
      </c>
    </row>
    <row r="166" spans="1:12" ht="12.75">
      <c r="A166" s="5" t="s">
        <v>395</v>
      </c>
      <c r="B166" s="6" t="s">
        <v>215</v>
      </c>
      <c r="C166" s="6" t="s">
        <v>216</v>
      </c>
      <c r="D166" s="11">
        <v>1864.3</v>
      </c>
      <c r="E166" s="11">
        <v>903.6</v>
      </c>
      <c r="F166" s="8">
        <v>7776.06</v>
      </c>
      <c r="G166" s="8">
        <v>913351.23</v>
      </c>
      <c r="H166" s="11">
        <v>1808.5</v>
      </c>
      <c r="I166" s="8">
        <v>15410256.64</v>
      </c>
      <c r="J166" s="8">
        <v>-1823075.901434318</v>
      </c>
      <c r="K166" s="8">
        <v>13587180.738565683</v>
      </c>
      <c r="L166" s="8">
        <v>6940.04</v>
      </c>
    </row>
    <row r="167" spans="1:12" ht="12.75">
      <c r="A167" s="5" t="s">
        <v>396</v>
      </c>
      <c r="B167" s="6" t="s">
        <v>215</v>
      </c>
      <c r="C167" s="6" t="s">
        <v>217</v>
      </c>
      <c r="D167" s="11">
        <v>1897.9</v>
      </c>
      <c r="E167" s="11">
        <v>525</v>
      </c>
      <c r="F167" s="8">
        <v>7716.71</v>
      </c>
      <c r="G167" s="8">
        <v>486152.52</v>
      </c>
      <c r="H167" s="11">
        <v>1843.5</v>
      </c>
      <c r="I167" s="8">
        <v>15131690.2</v>
      </c>
      <c r="J167" s="8">
        <v>-1790120.7225832308</v>
      </c>
      <c r="K167" s="8">
        <v>13341569.477416769</v>
      </c>
      <c r="L167" s="8">
        <v>6940.04</v>
      </c>
    </row>
    <row r="168" spans="1:12" ht="12.75">
      <c r="A168" s="5" t="s">
        <v>397</v>
      </c>
      <c r="B168" s="6" t="s">
        <v>215</v>
      </c>
      <c r="C168" s="6" t="s">
        <v>218</v>
      </c>
      <c r="D168" s="11">
        <v>2228.8</v>
      </c>
      <c r="E168" s="11">
        <v>891.7</v>
      </c>
      <c r="F168" s="8">
        <v>7693.89</v>
      </c>
      <c r="G168" s="8">
        <v>833607.02</v>
      </c>
      <c r="H168" s="11">
        <v>2141</v>
      </c>
      <c r="I168" s="8">
        <v>17981753.08</v>
      </c>
      <c r="J168" s="8">
        <v>-913.7099999970524</v>
      </c>
      <c r="K168" s="8">
        <v>17980839.37</v>
      </c>
      <c r="L168" s="8">
        <v>6940.04</v>
      </c>
    </row>
    <row r="169" spans="1:12" ht="12.75">
      <c r="A169" s="5" t="s">
        <v>398</v>
      </c>
      <c r="B169" s="6" t="s">
        <v>215</v>
      </c>
      <c r="C169" s="6" t="s">
        <v>219</v>
      </c>
      <c r="D169" s="11">
        <v>5232.1</v>
      </c>
      <c r="E169" s="11">
        <v>604</v>
      </c>
      <c r="F169" s="8">
        <v>7457.53</v>
      </c>
      <c r="G169" s="8">
        <v>540521.42</v>
      </c>
      <c r="H169" s="11">
        <v>5136.5</v>
      </c>
      <c r="I169" s="8">
        <v>41183062.48</v>
      </c>
      <c r="J169" s="8">
        <v>-4872069.979656862</v>
      </c>
      <c r="K169" s="8">
        <v>36310992.50034314</v>
      </c>
      <c r="L169" s="8">
        <v>6940.04</v>
      </c>
    </row>
    <row r="170" spans="1:12" ht="12.75">
      <c r="A170" s="5" t="s">
        <v>399</v>
      </c>
      <c r="B170" s="6" t="s">
        <v>215</v>
      </c>
      <c r="C170" s="6" t="s">
        <v>220</v>
      </c>
      <c r="D170" s="11">
        <v>3588.3</v>
      </c>
      <c r="E170" s="11">
        <v>833</v>
      </c>
      <c r="F170" s="8">
        <v>7496.62</v>
      </c>
      <c r="G170" s="8">
        <v>749362</v>
      </c>
      <c r="H170" s="11">
        <v>3517</v>
      </c>
      <c r="I170" s="8">
        <v>28244334.61</v>
      </c>
      <c r="J170" s="8">
        <v>-3341382.7545144795</v>
      </c>
      <c r="K170" s="8">
        <v>24902951.85548552</v>
      </c>
      <c r="L170" s="8">
        <v>6940.04</v>
      </c>
    </row>
    <row r="171" spans="1:12" ht="12.75">
      <c r="A171" s="5" t="s">
        <v>400</v>
      </c>
      <c r="B171" s="6" t="s">
        <v>215</v>
      </c>
      <c r="C171" s="6" t="s">
        <v>221</v>
      </c>
      <c r="D171" s="11">
        <v>21014.1</v>
      </c>
      <c r="E171" s="11">
        <v>12170.9</v>
      </c>
      <c r="F171" s="8">
        <v>7531.11</v>
      </c>
      <c r="G171" s="8">
        <v>13197204.7</v>
      </c>
      <c r="H171" s="11">
        <v>20720</v>
      </c>
      <c r="I171" s="8">
        <v>171462864.9</v>
      </c>
      <c r="J171" s="8">
        <v>-20284530.25102106</v>
      </c>
      <c r="K171" s="8">
        <v>151178334.64897895</v>
      </c>
      <c r="L171" s="8">
        <v>6940.04</v>
      </c>
    </row>
    <row r="172" spans="1:12" ht="12.75">
      <c r="A172" s="5" t="s">
        <v>401</v>
      </c>
      <c r="B172" s="6" t="s">
        <v>215</v>
      </c>
      <c r="C172" s="6" t="s">
        <v>204</v>
      </c>
      <c r="D172" s="11">
        <v>1129.3999999999999</v>
      </c>
      <c r="E172" s="11">
        <v>446.6</v>
      </c>
      <c r="F172" s="8">
        <v>8038.08</v>
      </c>
      <c r="G172" s="8">
        <v>435957.45</v>
      </c>
      <c r="H172" s="11">
        <v>1075</v>
      </c>
      <c r="I172" s="8">
        <v>9514160.780000001</v>
      </c>
      <c r="J172" s="8">
        <v>-1649.6800000007497</v>
      </c>
      <c r="K172" s="8">
        <v>9512511.1</v>
      </c>
      <c r="L172" s="8">
        <v>6940.04</v>
      </c>
    </row>
    <row r="173" spans="1:12" ht="12.75">
      <c r="A173" s="5" t="s">
        <v>402</v>
      </c>
      <c r="B173" s="6" t="s">
        <v>215</v>
      </c>
      <c r="C173" s="6" t="s">
        <v>222</v>
      </c>
      <c r="D173" s="11">
        <v>2229.2</v>
      </c>
      <c r="E173" s="11">
        <v>1345.2</v>
      </c>
      <c r="F173" s="8">
        <v>7807.89</v>
      </c>
      <c r="G173" s="8">
        <v>1620936.4</v>
      </c>
      <c r="H173" s="11">
        <v>2096.5</v>
      </c>
      <c r="I173" s="8">
        <v>19026281.5</v>
      </c>
      <c r="J173" s="8">
        <v>-2034684.2599999993</v>
      </c>
      <c r="K173" s="8">
        <v>16991597.240000002</v>
      </c>
      <c r="L173" s="8">
        <v>6940.04</v>
      </c>
    </row>
    <row r="174" spans="1:12" ht="12.75">
      <c r="A174" s="5" t="s">
        <v>403</v>
      </c>
      <c r="B174" s="6" t="s">
        <v>215</v>
      </c>
      <c r="C174" s="6" t="s">
        <v>223</v>
      </c>
      <c r="D174" s="11">
        <v>820.7</v>
      </c>
      <c r="E174" s="11">
        <v>312.9</v>
      </c>
      <c r="F174" s="8">
        <v>8322.77</v>
      </c>
      <c r="G174" s="8">
        <v>313354.92</v>
      </c>
      <c r="H174" s="11">
        <v>799.5</v>
      </c>
      <c r="I174" s="8">
        <v>7143855.17</v>
      </c>
      <c r="J174" s="8">
        <v>-845137.7876445256</v>
      </c>
      <c r="K174" s="8">
        <v>6298717.382355474</v>
      </c>
      <c r="L174" s="8">
        <v>6940.04</v>
      </c>
    </row>
    <row r="175" spans="1:12" ht="12.75">
      <c r="A175" s="5" t="s">
        <v>404</v>
      </c>
      <c r="B175" s="6" t="s">
        <v>215</v>
      </c>
      <c r="C175" s="6" t="s">
        <v>224</v>
      </c>
      <c r="D175" s="11">
        <v>163.1</v>
      </c>
      <c r="E175" s="11">
        <v>45.5</v>
      </c>
      <c r="F175" s="8">
        <v>13828.26</v>
      </c>
      <c r="G175" s="8">
        <v>75502.32</v>
      </c>
      <c r="H175" s="11">
        <v>157</v>
      </c>
      <c r="I175" s="8">
        <v>2330892.1300000004</v>
      </c>
      <c r="J175" s="8">
        <v>-61736.02000000025</v>
      </c>
      <c r="K175" s="8">
        <v>2269156.1100000003</v>
      </c>
      <c r="L175" s="8">
        <v>6940.04</v>
      </c>
    </row>
    <row r="176" spans="1:12" ht="12.75">
      <c r="A176" s="5" t="s">
        <v>405</v>
      </c>
      <c r="B176" s="6" t="s">
        <v>215</v>
      </c>
      <c r="C176" s="6" t="s">
        <v>225</v>
      </c>
      <c r="D176" s="11">
        <v>191.4</v>
      </c>
      <c r="E176" s="11">
        <v>26.1</v>
      </c>
      <c r="F176" s="8">
        <v>13074.55</v>
      </c>
      <c r="G176" s="8">
        <v>40949.5</v>
      </c>
      <c r="H176" s="11">
        <v>184.5</v>
      </c>
      <c r="I176" s="8">
        <v>2543419.02</v>
      </c>
      <c r="J176" s="8">
        <v>-244.36000000016065</v>
      </c>
      <c r="K176" s="8">
        <v>2543174.6599999997</v>
      </c>
      <c r="L176" s="8">
        <v>6940.04</v>
      </c>
    </row>
    <row r="177" spans="1:12" ht="12.75">
      <c r="A177" s="5" t="s">
        <v>406</v>
      </c>
      <c r="B177" s="6" t="s">
        <v>215</v>
      </c>
      <c r="C177" s="6" t="s">
        <v>226</v>
      </c>
      <c r="D177" s="11">
        <v>83</v>
      </c>
      <c r="E177" s="11">
        <v>33.5</v>
      </c>
      <c r="F177" s="8">
        <v>15909.45</v>
      </c>
      <c r="G177" s="8">
        <v>63956</v>
      </c>
      <c r="H177" s="11">
        <v>81</v>
      </c>
      <c r="I177" s="8">
        <v>1384440.6300000001</v>
      </c>
      <c r="J177" s="8">
        <v>-157349.79000000004</v>
      </c>
      <c r="K177" s="8">
        <v>1227090.84</v>
      </c>
      <c r="L177" s="8">
        <v>6940.04</v>
      </c>
    </row>
    <row r="178" spans="1:12" ht="12.75">
      <c r="A178" s="10" t="s">
        <v>407</v>
      </c>
      <c r="B178" s="6" t="s">
        <v>227</v>
      </c>
      <c r="C178" s="6" t="s">
        <v>228</v>
      </c>
      <c r="D178" s="11">
        <v>776.1</v>
      </c>
      <c r="E178" s="11">
        <v>424.8</v>
      </c>
      <c r="F178" s="8">
        <v>8565.75</v>
      </c>
      <c r="G178" s="8">
        <v>510686.67</v>
      </c>
      <c r="H178" s="11">
        <v>749.5</v>
      </c>
      <c r="I178" s="8">
        <v>7158566.31</v>
      </c>
      <c r="J178" s="8">
        <v>-846878.1561174953</v>
      </c>
      <c r="K178" s="8">
        <v>6311688.153882504</v>
      </c>
      <c r="L178" s="8">
        <v>6940.04</v>
      </c>
    </row>
    <row r="179" spans="1:12" ht="12.75">
      <c r="A179" s="10" t="s">
        <v>408</v>
      </c>
      <c r="B179" s="6" t="s">
        <v>227</v>
      </c>
      <c r="C179" s="6" t="s">
        <v>229</v>
      </c>
      <c r="D179" s="11">
        <v>658.3</v>
      </c>
      <c r="E179" s="11">
        <v>271.8</v>
      </c>
      <c r="F179" s="8">
        <v>8430.18</v>
      </c>
      <c r="G179" s="8">
        <v>283155.22</v>
      </c>
      <c r="H179" s="11">
        <v>613</v>
      </c>
      <c r="I179" s="8">
        <v>5832742.17</v>
      </c>
      <c r="J179" s="8">
        <v>-690029.5003397625</v>
      </c>
      <c r="K179" s="8">
        <v>5142712.669660238</v>
      </c>
      <c r="L179" s="8">
        <v>6940.04</v>
      </c>
    </row>
    <row r="180" spans="1:12" ht="12.75">
      <c r="A180" s="10" t="s">
        <v>409</v>
      </c>
      <c r="B180" s="6" t="s">
        <v>227</v>
      </c>
      <c r="C180" s="6" t="s">
        <v>230</v>
      </c>
      <c r="D180" s="11">
        <v>191.8</v>
      </c>
      <c r="E180" s="11">
        <v>74.5</v>
      </c>
      <c r="F180" s="8">
        <v>13064.03</v>
      </c>
      <c r="G180" s="8">
        <v>116792.44</v>
      </c>
      <c r="H180" s="11">
        <v>183</v>
      </c>
      <c r="I180" s="8">
        <v>2622473.68</v>
      </c>
      <c r="J180" s="8">
        <v>-310245.8758372614</v>
      </c>
      <c r="K180" s="8">
        <v>2312227.804162739</v>
      </c>
      <c r="L180" s="8">
        <v>6940.04</v>
      </c>
    </row>
    <row r="181" spans="1:12" ht="12.75">
      <c r="A181" s="10" t="s">
        <v>410</v>
      </c>
      <c r="B181" s="6" t="s">
        <v>227</v>
      </c>
      <c r="C181" s="6" t="s">
        <v>231</v>
      </c>
      <c r="D181" s="11">
        <v>69</v>
      </c>
      <c r="E181" s="11">
        <v>8.5</v>
      </c>
      <c r="F181" s="8">
        <v>16861.28</v>
      </c>
      <c r="G181" s="8">
        <v>17198.51</v>
      </c>
      <c r="H181" s="11">
        <v>62</v>
      </c>
      <c r="I181" s="8">
        <v>1180626.89</v>
      </c>
      <c r="J181" s="8">
        <v>-139671.42027716062</v>
      </c>
      <c r="K181" s="8">
        <v>1040955.4697228393</v>
      </c>
      <c r="L181" s="8">
        <v>6940.04</v>
      </c>
    </row>
    <row r="182" ht="12.75">
      <c r="K182">
        <v>0</v>
      </c>
    </row>
    <row r="183" spans="4:11" ht="12.75">
      <c r="D183" s="8">
        <f>SUM(D4:D182)</f>
        <v>853251.3999999997</v>
      </c>
      <c r="E183" s="8">
        <f>SUM(E4:E182)</f>
        <v>308139.7</v>
      </c>
      <c r="F183" s="8"/>
      <c r="G183" s="8">
        <f>SUM(G4:G182)</f>
        <v>331420688.4000001</v>
      </c>
      <c r="H183" s="11">
        <f>SUM(H4:H182)</f>
        <v>831278</v>
      </c>
      <c r="I183" s="8">
        <f>SUM(I4:I182)</f>
        <v>7070267168.318001</v>
      </c>
      <c r="J183" s="8">
        <f>SUM(J4:J182)</f>
        <v>-830702393</v>
      </c>
      <c r="K183" s="8">
        <v>5933444388.930004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gerard_j</dc:creator>
  <cp:keywords/>
  <dc:description/>
  <cp:lastModifiedBy>Christel, Mary Lynn</cp:lastModifiedBy>
  <cp:lastPrinted>2010-07-19T19:39:39Z</cp:lastPrinted>
  <dcterms:created xsi:type="dcterms:W3CDTF">2005-04-07T14:33:00Z</dcterms:created>
  <dcterms:modified xsi:type="dcterms:W3CDTF">2016-02-19T22:37:33Z</dcterms:modified>
  <cp:category/>
  <cp:version/>
  <cp:contentType/>
  <cp:contentStatus/>
</cp:coreProperties>
</file>